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Accounting\Website\Elections\"/>
    </mc:Choice>
  </mc:AlternateContent>
  <bookViews>
    <workbookView xWindow="-120" yWindow="-120" windowWidth="20730" windowHeight="11160" tabRatio="844"/>
  </bookViews>
  <sheets>
    <sheet name="Leed Sheet (D)" sheetId="1" r:id="rId1"/>
    <sheet name="Absecon (D)" sheetId="2" r:id="rId2"/>
    <sheet name="Atlantic City (D)" sheetId="3" r:id="rId3"/>
    <sheet name="Brigantine (D)" sheetId="4" r:id="rId4"/>
    <sheet name="Buena Borough (D)" sheetId="5" r:id="rId5"/>
    <sheet name="Buena Vista Twp (D)" sheetId="6" r:id="rId6"/>
    <sheet name="Corbin City (D)" sheetId="7" r:id="rId7"/>
    <sheet name="Egg Harbor City (D)" sheetId="8" r:id="rId8"/>
    <sheet name="Egg Harbor Twp (D)" sheetId="9" r:id="rId9"/>
    <sheet name="Estell Manor (D)" sheetId="10" r:id="rId10"/>
    <sheet name="Folsom (D)" sheetId="11" r:id="rId11"/>
    <sheet name="Galloway Twp (D)" sheetId="12" r:id="rId12"/>
    <sheet name="Hamilton Twp (D)" sheetId="13" r:id="rId13"/>
    <sheet name="Hammonton (D)" sheetId="14" r:id="rId14"/>
    <sheet name="Linwood (D)" sheetId="15" r:id="rId15"/>
    <sheet name="Longport (D)" sheetId="16" r:id="rId16"/>
    <sheet name="Margate (D)" sheetId="17" r:id="rId17"/>
    <sheet name="Mullica Twp (D)" sheetId="18" r:id="rId18"/>
    <sheet name="Northfield (D)" sheetId="19" r:id="rId19"/>
    <sheet name="Pleasantville (D)" sheetId="20" r:id="rId20"/>
    <sheet name="Port Republic (D)" sheetId="21" r:id="rId21"/>
    <sheet name="Somers Point (D)" sheetId="22" r:id="rId22"/>
    <sheet name="Ventnor (D)" sheetId="23" r:id="rId23"/>
    <sheet name="Weymouth Twp (D)" sheetId="24" r:id="rId24"/>
    <sheet name="Lead Sheet (R)" sheetId="26" r:id="rId25"/>
    <sheet name="Absecon (R)" sheetId="25" r:id="rId26"/>
    <sheet name="Atlantic City (R)" sheetId="28" r:id="rId27"/>
    <sheet name="Brigantine (R)" sheetId="29" r:id="rId28"/>
    <sheet name="Buena Borough (R)" sheetId="30" r:id="rId29"/>
    <sheet name="Buena Vista Twp (R)" sheetId="31" r:id="rId30"/>
    <sheet name="Corbin City (R)" sheetId="32" r:id="rId31"/>
    <sheet name="Egg Harbor City (R)" sheetId="33" r:id="rId32"/>
    <sheet name="Egg Harbor Twp (R)" sheetId="34" r:id="rId33"/>
    <sheet name="Estell Manor (R)" sheetId="35" r:id="rId34"/>
    <sheet name="Folsom (R)" sheetId="36" r:id="rId35"/>
    <sheet name="Galloway Twp (R)" sheetId="37" r:id="rId36"/>
    <sheet name="Hamilton Twp (R)" sheetId="38" r:id="rId37"/>
    <sheet name="Hammonton (R)" sheetId="39" r:id="rId38"/>
    <sheet name="Linwood (R)" sheetId="40" r:id="rId39"/>
    <sheet name="Longport (R)" sheetId="41" r:id="rId40"/>
    <sheet name="Margate (R)" sheetId="42" r:id="rId41"/>
    <sheet name="Mullica Twp (R)" sheetId="43" r:id="rId42"/>
    <sheet name="Northfield (R)" sheetId="44" r:id="rId43"/>
    <sheet name="Pleasantville (R)" sheetId="45" r:id="rId44"/>
    <sheet name="Port Republic (R)" sheetId="46" r:id="rId45"/>
    <sheet name="Somers Point (R)" sheetId="47" r:id="rId46"/>
    <sheet name="Ventnor (R)" sheetId="48" r:id="rId47"/>
    <sheet name="Weymouth Twp (R)" sheetId="49" r:id="rId48"/>
  </sheets>
  <definedNames>
    <definedName name="_xlnm._FilterDatabase" localSheetId="24" hidden="1">'Lead Sheet (R)'!$A$9:$AT$32</definedName>
    <definedName name="_xlnm._FilterDatabase" localSheetId="0" hidden="1">'Leed Sheet (D)'!$A$9:$AS$32</definedName>
    <definedName name="_xlnm.Print_Area" localSheetId="5">'Buena Vista Twp (D)'!$A$1:$AC$20</definedName>
    <definedName name="_xlnm.Print_Area" localSheetId="29">'Buena Vista Twp (R)'!$A$1:$AC$18</definedName>
    <definedName name="_xlnm.Print_Area" localSheetId="24">'Lead Sheet (R)'!$A$1:$AT$38</definedName>
    <definedName name="_xlnm.Print_Area" localSheetId="0">'Leed Sheet (D)'!$A$1:$AS$38</definedName>
    <definedName name="_xlnm.Print_Area" localSheetId="39">'Longport (R)'!$A$1:$Z$15</definedName>
    <definedName name="_xlnm.Print_Titles" localSheetId="1">'Absecon (D)'!$A:$A</definedName>
    <definedName name="_xlnm.Print_Titles" localSheetId="25">'Absecon (R)'!$A:$A</definedName>
    <definedName name="_xlnm.Print_Titles" localSheetId="2">'Atlantic City (D)'!$A:$A</definedName>
    <definedName name="_xlnm.Print_Titles" localSheetId="26">'Atlantic City (R)'!$A:$A</definedName>
    <definedName name="_xlnm.Print_Titles" localSheetId="3">'Brigantine (D)'!$A:$A</definedName>
    <definedName name="_xlnm.Print_Titles" localSheetId="27">'Brigantine (R)'!$A:$A</definedName>
    <definedName name="_xlnm.Print_Titles" localSheetId="4">'Buena Borough (D)'!$A:$A</definedName>
    <definedName name="_xlnm.Print_Titles" localSheetId="28">'Buena Borough (R)'!$A:$A</definedName>
    <definedName name="_xlnm.Print_Titles" localSheetId="5">'Buena Vista Twp (D)'!$A:$A</definedName>
    <definedName name="_xlnm.Print_Titles" localSheetId="29">'Buena Vista Twp (R)'!$A:$A</definedName>
    <definedName name="_xlnm.Print_Titles" localSheetId="6">'Corbin City (D)'!$A:$A</definedName>
    <definedName name="_xlnm.Print_Titles" localSheetId="30">'Corbin City (R)'!$A:$A</definedName>
    <definedName name="_xlnm.Print_Titles" localSheetId="7">'Egg Harbor City (D)'!$A:$A</definedName>
    <definedName name="_xlnm.Print_Titles" localSheetId="31">'Egg Harbor City (R)'!$A:$A</definedName>
    <definedName name="_xlnm.Print_Titles" localSheetId="8">'Egg Harbor Twp (D)'!$A:$A</definedName>
    <definedName name="_xlnm.Print_Titles" localSheetId="32">'Egg Harbor Twp (R)'!$A:$A</definedName>
    <definedName name="_xlnm.Print_Titles" localSheetId="9">'Estell Manor (D)'!$A:$A</definedName>
    <definedName name="_xlnm.Print_Titles" localSheetId="33">'Estell Manor (R)'!$A:$A</definedName>
    <definedName name="_xlnm.Print_Titles" localSheetId="10">'Folsom (D)'!$A:$A</definedName>
    <definedName name="_xlnm.Print_Titles" localSheetId="34">'Folsom (R)'!$A:$A</definedName>
    <definedName name="_xlnm.Print_Titles" localSheetId="11">'Galloway Twp (D)'!$A:$A</definedName>
    <definedName name="_xlnm.Print_Titles" localSheetId="35">'Galloway Twp (R)'!$A:$A</definedName>
    <definedName name="_xlnm.Print_Titles" localSheetId="12">'Hamilton Twp (D)'!$A:$A</definedName>
    <definedName name="_xlnm.Print_Titles" localSheetId="36">'Hamilton Twp (R)'!$A:$A</definedName>
    <definedName name="_xlnm.Print_Titles" localSheetId="13">'Hammonton (D)'!$A:$A</definedName>
    <definedName name="_xlnm.Print_Titles" localSheetId="37">'Hammonton (R)'!$A:$A</definedName>
    <definedName name="_xlnm.Print_Titles" localSheetId="24">'Lead Sheet (R)'!$A:$A</definedName>
    <definedName name="_xlnm.Print_Titles" localSheetId="0">'Leed Sheet (D)'!$A:$A</definedName>
    <definedName name="_xlnm.Print_Titles" localSheetId="14">'Linwood (D)'!$A:$A</definedName>
    <definedName name="_xlnm.Print_Titles" localSheetId="38">'Linwood (R)'!$A:$A</definedName>
    <definedName name="_xlnm.Print_Titles" localSheetId="39">'Longport (R)'!$A:$A</definedName>
    <definedName name="_xlnm.Print_Titles" localSheetId="16">'Margate (D)'!$A:$A</definedName>
    <definedName name="_xlnm.Print_Titles" localSheetId="40">'Margate (R)'!$A:$A</definedName>
    <definedName name="_xlnm.Print_Titles" localSheetId="17">'Mullica Twp (D)'!$A:$A</definedName>
    <definedName name="_xlnm.Print_Titles" localSheetId="41">'Mullica Twp (R)'!$A:$A</definedName>
    <definedName name="_xlnm.Print_Titles" localSheetId="18">'Northfield (D)'!$A:$A</definedName>
    <definedName name="_xlnm.Print_Titles" localSheetId="42">'Northfield (R)'!$A:$A</definedName>
    <definedName name="_xlnm.Print_Titles" localSheetId="19">'Pleasantville (D)'!$A:$A</definedName>
    <definedName name="_xlnm.Print_Titles" localSheetId="43">'Pleasantville (R)'!$A:$A</definedName>
    <definedName name="_xlnm.Print_Titles" localSheetId="20">'Port Republic (D)'!$A:$A</definedName>
    <definedName name="_xlnm.Print_Titles" localSheetId="44">'Port Republic (R)'!$A:$A</definedName>
    <definedName name="_xlnm.Print_Titles" localSheetId="21">'Somers Point (D)'!$A:$A</definedName>
    <definedName name="_xlnm.Print_Titles" localSheetId="45">'Somers Point (R)'!$A:$A</definedName>
    <definedName name="_xlnm.Print_Titles" localSheetId="22">'Ventnor (D)'!$A:$A</definedName>
    <definedName name="_xlnm.Print_Titles" localSheetId="46">'Ventnor (R)'!$A:$A</definedName>
    <definedName name="_xlnm.Print_Titles" localSheetId="23">'Weymouth Twp (D)'!$A:$A</definedName>
    <definedName name="_xlnm.Print_Titles" localSheetId="47">'Weymouth Twp (R)'!$A:$A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46" l="1"/>
  <c r="Q16" i="46"/>
  <c r="O16" i="46"/>
  <c r="AA11" i="22" l="1"/>
  <c r="W11" i="22"/>
  <c r="U11" i="22"/>
  <c r="T11" i="22"/>
  <c r="R11" i="22"/>
  <c r="Q11" i="22"/>
  <c r="O11" i="22"/>
  <c r="M11" i="22"/>
  <c r="K11" i="22"/>
  <c r="J11" i="22"/>
  <c r="H11" i="22"/>
  <c r="G11" i="22"/>
  <c r="E11" i="22"/>
  <c r="C11" i="22"/>
  <c r="AB11" i="47"/>
  <c r="X11" i="47"/>
  <c r="V11" i="47"/>
  <c r="T11" i="47"/>
  <c r="R11" i="47"/>
  <c r="P11" i="47"/>
  <c r="N11" i="47"/>
  <c r="L11" i="47"/>
  <c r="K11" i="47"/>
  <c r="I11" i="47"/>
  <c r="H11" i="47"/>
  <c r="F11" i="47"/>
  <c r="E11" i="47"/>
  <c r="D11" i="47"/>
  <c r="C11" i="47"/>
  <c r="Z15" i="25" l="1"/>
  <c r="Z14" i="25"/>
  <c r="Z13" i="25"/>
  <c r="W10" i="21" l="1"/>
  <c r="Y18" i="2" l="1"/>
  <c r="O18" i="14"/>
  <c r="O21" i="14" s="1"/>
  <c r="O6" i="14"/>
  <c r="M6" i="14"/>
  <c r="U6" i="49" l="1"/>
  <c r="S6" i="49"/>
  <c r="Q6" i="49"/>
  <c r="O6" i="49"/>
  <c r="M6" i="49"/>
  <c r="K6" i="49"/>
  <c r="J6" i="49"/>
  <c r="H6" i="49"/>
  <c r="F6" i="49"/>
  <c r="E6" i="49"/>
  <c r="D6" i="49"/>
  <c r="C6" i="49"/>
  <c r="U13" i="49"/>
  <c r="U16" i="49" s="1"/>
  <c r="S13" i="49"/>
  <c r="S16" i="49" s="1"/>
  <c r="Q13" i="49"/>
  <c r="Q16" i="49" s="1"/>
  <c r="O13" i="49"/>
  <c r="O16" i="49" s="1"/>
  <c r="M13" i="49"/>
  <c r="M16" i="49" s="1"/>
  <c r="K13" i="49"/>
  <c r="K16" i="49" s="1"/>
  <c r="J13" i="49"/>
  <c r="J16" i="49" s="1"/>
  <c r="H13" i="49"/>
  <c r="H16" i="49" s="1"/>
  <c r="F13" i="49"/>
  <c r="F16" i="49" s="1"/>
  <c r="E13" i="49"/>
  <c r="E16" i="49" s="1"/>
  <c r="D13" i="49"/>
  <c r="D16" i="49" s="1"/>
  <c r="W13" i="49"/>
  <c r="W16" i="49" s="1"/>
  <c r="Y13" i="49"/>
  <c r="Z13" i="49"/>
  <c r="AA13" i="49"/>
  <c r="R6" i="48"/>
  <c r="P6" i="48"/>
  <c r="N6" i="48"/>
  <c r="L6" i="48"/>
  <c r="K6" i="48"/>
  <c r="I6" i="48"/>
  <c r="H6" i="48"/>
  <c r="F6" i="48"/>
  <c r="E6" i="48"/>
  <c r="D6" i="48"/>
  <c r="C6" i="48"/>
  <c r="V16" i="48"/>
  <c r="V19" i="48" s="1"/>
  <c r="T16" i="48"/>
  <c r="T19" i="48" s="1"/>
  <c r="R16" i="48"/>
  <c r="R19" i="48" s="1"/>
  <c r="P16" i="48"/>
  <c r="P19" i="48" s="1"/>
  <c r="N16" i="48"/>
  <c r="N19" i="48" s="1"/>
  <c r="L16" i="48"/>
  <c r="L19" i="48" s="1"/>
  <c r="K16" i="48"/>
  <c r="K19" i="48" s="1"/>
  <c r="I16" i="48"/>
  <c r="I19" i="48" s="1"/>
  <c r="H16" i="48"/>
  <c r="H19" i="48" s="1"/>
  <c r="F16" i="48"/>
  <c r="F19" i="48" s="1"/>
  <c r="E16" i="48"/>
  <c r="E19" i="48" s="1"/>
  <c r="D16" i="48"/>
  <c r="D19" i="48" s="1"/>
  <c r="R6" i="47"/>
  <c r="P6" i="47"/>
  <c r="N6" i="47"/>
  <c r="L6" i="47"/>
  <c r="K6" i="47"/>
  <c r="I6" i="47"/>
  <c r="H6" i="47"/>
  <c r="F6" i="47"/>
  <c r="E6" i="47"/>
  <c r="D6" i="47"/>
  <c r="C6" i="47"/>
  <c r="V19" i="47"/>
  <c r="V22" i="47" s="1"/>
  <c r="T19" i="47"/>
  <c r="T22" i="47" s="1"/>
  <c r="R19" i="47"/>
  <c r="R22" i="47" s="1"/>
  <c r="P19" i="47"/>
  <c r="P22" i="47" s="1"/>
  <c r="N19" i="47"/>
  <c r="N22" i="47" s="1"/>
  <c r="L19" i="47"/>
  <c r="L22" i="47" s="1"/>
  <c r="K19" i="47"/>
  <c r="K22" i="47" s="1"/>
  <c r="I19" i="47"/>
  <c r="I22" i="47" s="1"/>
  <c r="H19" i="47"/>
  <c r="H22" i="47" s="1"/>
  <c r="F19" i="47"/>
  <c r="F22" i="47" s="1"/>
  <c r="E19" i="47"/>
  <c r="E22" i="47" s="1"/>
  <c r="D19" i="47"/>
  <c r="D22" i="47" s="1"/>
  <c r="S6" i="46"/>
  <c r="Q6" i="46"/>
  <c r="O6" i="46"/>
  <c r="M6" i="46"/>
  <c r="K6" i="46"/>
  <c r="J6" i="46"/>
  <c r="H6" i="46"/>
  <c r="F6" i="46"/>
  <c r="E6" i="46"/>
  <c r="D6" i="46"/>
  <c r="C6" i="46"/>
  <c r="S13" i="46"/>
  <c r="S17" i="46" s="1"/>
  <c r="Q13" i="46"/>
  <c r="Q17" i="46" s="1"/>
  <c r="O13" i="46"/>
  <c r="O17" i="46" s="1"/>
  <c r="M13" i="46"/>
  <c r="M17" i="46" s="1"/>
  <c r="K13" i="46"/>
  <c r="K17" i="46" s="1"/>
  <c r="J13" i="46"/>
  <c r="J17" i="46" s="1"/>
  <c r="H13" i="46"/>
  <c r="H17" i="46" s="1"/>
  <c r="F13" i="46"/>
  <c r="F17" i="46" s="1"/>
  <c r="E13" i="46"/>
  <c r="E17" i="46" s="1"/>
  <c r="D13" i="46"/>
  <c r="D17" i="46" s="1"/>
  <c r="T6" i="45"/>
  <c r="R6" i="45"/>
  <c r="P6" i="45"/>
  <c r="N6" i="45"/>
  <c r="L6" i="45"/>
  <c r="K6" i="45"/>
  <c r="I6" i="45"/>
  <c r="H6" i="45"/>
  <c r="F6" i="45"/>
  <c r="E6" i="45"/>
  <c r="D6" i="45"/>
  <c r="C6" i="45"/>
  <c r="T19" i="45"/>
  <c r="T22" i="45" s="1"/>
  <c r="R19" i="45"/>
  <c r="R22" i="45" s="1"/>
  <c r="P19" i="45"/>
  <c r="P22" i="45" s="1"/>
  <c r="N19" i="45"/>
  <c r="N22" i="45" s="1"/>
  <c r="L19" i="45"/>
  <c r="L22" i="45" s="1"/>
  <c r="K19" i="45"/>
  <c r="K22" i="45" s="1"/>
  <c r="I19" i="45"/>
  <c r="I22" i="45" s="1"/>
  <c r="H19" i="45"/>
  <c r="H22" i="45" s="1"/>
  <c r="F19" i="45"/>
  <c r="F22" i="45" s="1"/>
  <c r="E19" i="45"/>
  <c r="E22" i="45" s="1"/>
  <c r="D19" i="45"/>
  <c r="D22" i="45" s="1"/>
  <c r="R6" i="44"/>
  <c r="P6" i="44"/>
  <c r="N6" i="44"/>
  <c r="L6" i="44"/>
  <c r="K6" i="44"/>
  <c r="I6" i="44"/>
  <c r="H6" i="44"/>
  <c r="F6" i="44"/>
  <c r="E6" i="44"/>
  <c r="D6" i="44"/>
  <c r="C6" i="44"/>
  <c r="V19" i="44"/>
  <c r="V22" i="44" s="1"/>
  <c r="T19" i="44"/>
  <c r="T22" i="44" s="1"/>
  <c r="R19" i="44"/>
  <c r="R22" i="44" s="1"/>
  <c r="P19" i="44"/>
  <c r="P22" i="44" s="1"/>
  <c r="N19" i="44"/>
  <c r="N22" i="44" s="1"/>
  <c r="L19" i="44"/>
  <c r="L22" i="44" s="1"/>
  <c r="K19" i="44"/>
  <c r="K22" i="44" s="1"/>
  <c r="I19" i="44"/>
  <c r="I22" i="44" s="1"/>
  <c r="H19" i="44"/>
  <c r="H22" i="44" s="1"/>
  <c r="F19" i="44"/>
  <c r="F22" i="44" s="1"/>
  <c r="E19" i="44"/>
  <c r="E22" i="44" s="1"/>
  <c r="D19" i="44"/>
  <c r="D22" i="44" s="1"/>
  <c r="L6" i="43"/>
  <c r="L14" i="43"/>
  <c r="L17" i="43" s="1"/>
  <c r="V6" i="43"/>
  <c r="T6" i="43"/>
  <c r="R6" i="43"/>
  <c r="P6" i="43"/>
  <c r="N6" i="43"/>
  <c r="K6" i="43"/>
  <c r="I6" i="43"/>
  <c r="H6" i="43"/>
  <c r="F6" i="43"/>
  <c r="E6" i="43"/>
  <c r="D6" i="43"/>
  <c r="C6" i="43"/>
  <c r="V14" i="43"/>
  <c r="V17" i="43" s="1"/>
  <c r="T14" i="43"/>
  <c r="T17" i="43" s="1"/>
  <c r="R14" i="43"/>
  <c r="P14" i="43"/>
  <c r="P17" i="43" s="1"/>
  <c r="N14" i="43"/>
  <c r="N17" i="43" s="1"/>
  <c r="K14" i="43"/>
  <c r="K17" i="43" s="1"/>
  <c r="I14" i="43"/>
  <c r="I17" i="43" s="1"/>
  <c r="H14" i="43"/>
  <c r="H17" i="43" s="1"/>
  <c r="F14" i="43"/>
  <c r="F17" i="43" s="1"/>
  <c r="E14" i="43"/>
  <c r="E17" i="43" s="1"/>
  <c r="D14" i="43"/>
  <c r="D17" i="43" s="1"/>
  <c r="X14" i="43"/>
  <c r="X17" i="43" s="1"/>
  <c r="Y14" i="43"/>
  <c r="Y17" i="43" s="1"/>
  <c r="AA14" i="43"/>
  <c r="AA17" i="43" s="1"/>
  <c r="AC14" i="43"/>
  <c r="AD14" i="43"/>
  <c r="AE14" i="43"/>
  <c r="R6" i="42"/>
  <c r="P6" i="42"/>
  <c r="N6" i="42"/>
  <c r="L6" i="42"/>
  <c r="K6" i="42"/>
  <c r="I6" i="42"/>
  <c r="H6" i="42"/>
  <c r="F6" i="42"/>
  <c r="E6" i="42"/>
  <c r="D6" i="42"/>
  <c r="C6" i="42"/>
  <c r="V15" i="42"/>
  <c r="V18" i="42" s="1"/>
  <c r="T15" i="42"/>
  <c r="T18" i="42" s="1"/>
  <c r="R15" i="42"/>
  <c r="R18" i="42" s="1"/>
  <c r="P15" i="42"/>
  <c r="P18" i="42" s="1"/>
  <c r="N15" i="42"/>
  <c r="N18" i="42" s="1"/>
  <c r="L15" i="42"/>
  <c r="L18" i="42" s="1"/>
  <c r="K15" i="42"/>
  <c r="K18" i="42" s="1"/>
  <c r="I15" i="42"/>
  <c r="I18" i="42" s="1"/>
  <c r="H15" i="42"/>
  <c r="H18" i="42" s="1"/>
  <c r="F15" i="42"/>
  <c r="F18" i="42" s="1"/>
  <c r="E15" i="42"/>
  <c r="E18" i="42" s="1"/>
  <c r="D15" i="42"/>
  <c r="D18" i="42" s="1"/>
  <c r="L6" i="41"/>
  <c r="L12" i="41"/>
  <c r="L15" i="41" s="1"/>
  <c r="R6" i="41"/>
  <c r="P6" i="41"/>
  <c r="N6" i="41"/>
  <c r="K6" i="41"/>
  <c r="I6" i="41"/>
  <c r="H6" i="41"/>
  <c r="F6" i="41"/>
  <c r="E6" i="41"/>
  <c r="D6" i="41"/>
  <c r="C6" i="41"/>
  <c r="N12" i="41"/>
  <c r="N15" i="41" s="1"/>
  <c r="K12" i="41"/>
  <c r="K15" i="41" s="1"/>
  <c r="I12" i="41"/>
  <c r="I15" i="41" s="1"/>
  <c r="H12" i="41"/>
  <c r="H15" i="41" s="1"/>
  <c r="F12" i="41"/>
  <c r="F15" i="41" s="1"/>
  <c r="E12" i="41"/>
  <c r="E15" i="41" s="1"/>
  <c r="V12" i="41"/>
  <c r="V15" i="41" s="1"/>
  <c r="T12" i="41"/>
  <c r="R12" i="41"/>
  <c r="R15" i="41" s="1"/>
  <c r="P12" i="41"/>
  <c r="P15" i="41" s="1"/>
  <c r="D12" i="41"/>
  <c r="D15" i="41" s="1"/>
  <c r="R6" i="40"/>
  <c r="P6" i="40"/>
  <c r="N6" i="40"/>
  <c r="L6" i="40"/>
  <c r="K6" i="40"/>
  <c r="I6" i="40"/>
  <c r="H6" i="40"/>
  <c r="F6" i="40"/>
  <c r="E6" i="40"/>
  <c r="D6" i="40"/>
  <c r="C6" i="40"/>
  <c r="V16" i="40"/>
  <c r="V19" i="40" s="1"/>
  <c r="T16" i="40"/>
  <c r="T19" i="40" s="1"/>
  <c r="R16" i="40"/>
  <c r="R19" i="40" s="1"/>
  <c r="P16" i="40"/>
  <c r="P19" i="40" s="1"/>
  <c r="N16" i="40"/>
  <c r="N19" i="40" s="1"/>
  <c r="L16" i="40"/>
  <c r="L19" i="40" s="1"/>
  <c r="K16" i="40"/>
  <c r="K19" i="40" s="1"/>
  <c r="I16" i="40"/>
  <c r="I19" i="40" s="1"/>
  <c r="H16" i="40"/>
  <c r="H19" i="40" s="1"/>
  <c r="F16" i="40"/>
  <c r="F19" i="40" s="1"/>
  <c r="E16" i="40"/>
  <c r="E19" i="40" s="1"/>
  <c r="D16" i="40"/>
  <c r="D19" i="40" s="1"/>
  <c r="Q18" i="39"/>
  <c r="Q21" i="39" s="1"/>
  <c r="Q6" i="39"/>
  <c r="O6" i="39"/>
  <c r="AA18" i="39"/>
  <c r="U6" i="39"/>
  <c r="S6" i="39"/>
  <c r="M6" i="39"/>
  <c r="K6" i="39"/>
  <c r="J6" i="39"/>
  <c r="H6" i="39"/>
  <c r="F6" i="39"/>
  <c r="E6" i="39"/>
  <c r="D6" i="39"/>
  <c r="C6" i="39"/>
  <c r="U18" i="39"/>
  <c r="U21" i="39" s="1"/>
  <c r="S18" i="39"/>
  <c r="S21" i="39" s="1"/>
  <c r="O18" i="39"/>
  <c r="O21" i="39" s="1"/>
  <c r="M18" i="39"/>
  <c r="M21" i="39" s="1"/>
  <c r="K18" i="39"/>
  <c r="K21" i="39" s="1"/>
  <c r="J18" i="39"/>
  <c r="J21" i="39" s="1"/>
  <c r="H18" i="39"/>
  <c r="H21" i="39" s="1"/>
  <c r="F18" i="39"/>
  <c r="F21" i="39" s="1"/>
  <c r="E18" i="39"/>
  <c r="E21" i="39" s="1"/>
  <c r="D18" i="39"/>
  <c r="D21" i="39" s="1"/>
  <c r="V6" i="38"/>
  <c r="T6" i="38"/>
  <c r="R6" i="38"/>
  <c r="P6" i="38"/>
  <c r="N6" i="38"/>
  <c r="L6" i="38"/>
  <c r="K6" i="38"/>
  <c r="I6" i="38"/>
  <c r="H6" i="38"/>
  <c r="F6" i="38"/>
  <c r="E6" i="38"/>
  <c r="D6" i="38"/>
  <c r="C6" i="38"/>
  <c r="Y24" i="38"/>
  <c r="Y28" i="38" s="1"/>
  <c r="X24" i="38"/>
  <c r="X28" i="38" s="1"/>
  <c r="V24" i="38"/>
  <c r="V28" i="38" s="1"/>
  <c r="T24" i="38"/>
  <c r="T28" i="38" s="1"/>
  <c r="R24" i="38"/>
  <c r="R28" i="38" s="1"/>
  <c r="P24" i="38"/>
  <c r="P28" i="38" s="1"/>
  <c r="N24" i="38"/>
  <c r="N28" i="38" s="1"/>
  <c r="L24" i="38"/>
  <c r="L28" i="38" s="1"/>
  <c r="K24" i="38"/>
  <c r="K28" i="38" s="1"/>
  <c r="I24" i="38"/>
  <c r="I28" i="38" s="1"/>
  <c r="H24" i="38"/>
  <c r="H28" i="38" s="1"/>
  <c r="F24" i="38"/>
  <c r="F28" i="38" s="1"/>
  <c r="E24" i="38"/>
  <c r="E28" i="38" s="1"/>
  <c r="D24" i="38"/>
  <c r="D28" i="38" s="1"/>
  <c r="M28" i="37"/>
  <c r="O28" i="37"/>
  <c r="Q28" i="37"/>
  <c r="Q32" i="37" s="1"/>
  <c r="S28" i="37"/>
  <c r="S32" i="37" s="1"/>
  <c r="O32" i="37"/>
  <c r="S6" i="37"/>
  <c r="Q6" i="37"/>
  <c r="O6" i="37"/>
  <c r="M6" i="37"/>
  <c r="K6" i="37"/>
  <c r="J6" i="37"/>
  <c r="H6" i="37"/>
  <c r="F6" i="37"/>
  <c r="E6" i="37"/>
  <c r="D6" i="37"/>
  <c r="C6" i="37"/>
  <c r="X28" i="37"/>
  <c r="X32" i="37" s="1"/>
  <c r="W28" i="37"/>
  <c r="W32" i="37" s="1"/>
  <c r="V28" i="37"/>
  <c r="V32" i="37" s="1"/>
  <c r="U28" i="37"/>
  <c r="U32" i="37" s="1"/>
  <c r="K28" i="37"/>
  <c r="K32" i="37" s="1"/>
  <c r="J28" i="37"/>
  <c r="J32" i="37" s="1"/>
  <c r="H28" i="37"/>
  <c r="H32" i="37" s="1"/>
  <c r="F28" i="37"/>
  <c r="F32" i="37" s="1"/>
  <c r="E28" i="37"/>
  <c r="E32" i="37" s="1"/>
  <c r="D28" i="37"/>
  <c r="D32" i="37" s="1"/>
  <c r="V6" i="36"/>
  <c r="T6" i="36"/>
  <c r="R6" i="36"/>
  <c r="P6" i="36"/>
  <c r="N6" i="36"/>
  <c r="L6" i="36"/>
  <c r="K6" i="36"/>
  <c r="I6" i="36"/>
  <c r="H6" i="36"/>
  <c r="F6" i="36"/>
  <c r="E6" i="36"/>
  <c r="D6" i="36"/>
  <c r="C6" i="36"/>
  <c r="Y12" i="36"/>
  <c r="Y15" i="36" s="1"/>
  <c r="X12" i="36"/>
  <c r="X15" i="36" s="1"/>
  <c r="V12" i="36"/>
  <c r="V15" i="36" s="1"/>
  <c r="T12" i="36"/>
  <c r="T15" i="36" s="1"/>
  <c r="R12" i="36"/>
  <c r="R15" i="36" s="1"/>
  <c r="P12" i="36"/>
  <c r="P15" i="36" s="1"/>
  <c r="N12" i="36"/>
  <c r="N15" i="36" s="1"/>
  <c r="L12" i="36"/>
  <c r="L15" i="36" s="1"/>
  <c r="K12" i="36"/>
  <c r="K15" i="36" s="1"/>
  <c r="I12" i="36"/>
  <c r="I15" i="36" s="1"/>
  <c r="H12" i="36"/>
  <c r="H15" i="36" s="1"/>
  <c r="F12" i="36"/>
  <c r="F15" i="36" s="1"/>
  <c r="E12" i="36"/>
  <c r="E15" i="36" s="1"/>
  <c r="D12" i="36"/>
  <c r="D15" i="36" s="1"/>
  <c r="U6" i="35"/>
  <c r="S6" i="35"/>
  <c r="Q6" i="35"/>
  <c r="O6" i="35"/>
  <c r="M6" i="35"/>
  <c r="K6" i="35"/>
  <c r="J6" i="35"/>
  <c r="H6" i="35"/>
  <c r="F6" i="35"/>
  <c r="E6" i="35"/>
  <c r="D6" i="35"/>
  <c r="C6" i="35"/>
  <c r="Y12" i="35"/>
  <c r="Y15" i="35" s="1"/>
  <c r="W12" i="35"/>
  <c r="W15" i="35" s="1"/>
  <c r="U12" i="35"/>
  <c r="U15" i="35" s="1"/>
  <c r="S12" i="35"/>
  <c r="S15" i="35" s="1"/>
  <c r="Q12" i="35"/>
  <c r="Q15" i="35" s="1"/>
  <c r="O12" i="35"/>
  <c r="O15" i="35" s="1"/>
  <c r="M12" i="35"/>
  <c r="M15" i="35" s="1"/>
  <c r="K12" i="35"/>
  <c r="K15" i="35" s="1"/>
  <c r="J12" i="35"/>
  <c r="J15" i="35" s="1"/>
  <c r="H12" i="35"/>
  <c r="H15" i="35" s="1"/>
  <c r="F12" i="35"/>
  <c r="F15" i="35" s="1"/>
  <c r="E12" i="35"/>
  <c r="E15" i="35" s="1"/>
  <c r="D12" i="35"/>
  <c r="D15" i="35" s="1"/>
  <c r="AA12" i="35"/>
  <c r="AB12" i="35"/>
  <c r="AC12" i="35"/>
  <c r="N33" i="34"/>
  <c r="R6" i="34"/>
  <c r="P6" i="34"/>
  <c r="N6" i="34"/>
  <c r="L6" i="34"/>
  <c r="K6" i="34"/>
  <c r="I6" i="34"/>
  <c r="H6" i="34"/>
  <c r="F6" i="34"/>
  <c r="E6" i="34"/>
  <c r="D6" i="34"/>
  <c r="C6" i="34"/>
  <c r="Y33" i="34"/>
  <c r="Y37" i="34" s="1"/>
  <c r="X33" i="34"/>
  <c r="X37" i="34" s="1"/>
  <c r="V33" i="34"/>
  <c r="V37" i="34" s="1"/>
  <c r="T33" i="34"/>
  <c r="T37" i="34" s="1"/>
  <c r="R33" i="34"/>
  <c r="R37" i="34" s="1"/>
  <c r="P33" i="34"/>
  <c r="P37" i="34" s="1"/>
  <c r="L33" i="34"/>
  <c r="L37" i="34" s="1"/>
  <c r="K33" i="34"/>
  <c r="K37" i="34" s="1"/>
  <c r="I33" i="34"/>
  <c r="I37" i="34" s="1"/>
  <c r="H33" i="34"/>
  <c r="H37" i="34" s="1"/>
  <c r="F33" i="34"/>
  <c r="F37" i="34" s="1"/>
  <c r="E33" i="34"/>
  <c r="E37" i="34" s="1"/>
  <c r="D33" i="34"/>
  <c r="D37" i="34" s="1"/>
  <c r="Z17" i="33"/>
  <c r="Z21" i="33" s="1"/>
  <c r="Y17" i="33"/>
  <c r="Y21" i="33" s="1"/>
  <c r="X17" i="33"/>
  <c r="X21" i="33" s="1"/>
  <c r="V6" i="33"/>
  <c r="T6" i="33"/>
  <c r="R6" i="33"/>
  <c r="P6" i="33"/>
  <c r="N6" i="33"/>
  <c r="L6" i="33"/>
  <c r="K6" i="33"/>
  <c r="I6" i="33"/>
  <c r="H6" i="33"/>
  <c r="F6" i="33"/>
  <c r="E6" i="33"/>
  <c r="D6" i="33"/>
  <c r="C6" i="33"/>
  <c r="T17" i="33"/>
  <c r="T21" i="33" s="1"/>
  <c r="R17" i="33"/>
  <c r="R21" i="33" s="1"/>
  <c r="P17" i="33"/>
  <c r="P21" i="33" s="1"/>
  <c r="I17" i="33"/>
  <c r="I21" i="33" s="1"/>
  <c r="H17" i="33"/>
  <c r="H21" i="33" s="1"/>
  <c r="F17" i="33"/>
  <c r="F21" i="33" s="1"/>
  <c r="E17" i="33"/>
  <c r="E21" i="33" s="1"/>
  <c r="V17" i="33"/>
  <c r="V21" i="33" s="1"/>
  <c r="N17" i="33"/>
  <c r="N21" i="33" s="1"/>
  <c r="D17" i="33"/>
  <c r="D21" i="33" s="1"/>
  <c r="W12" i="32"/>
  <c r="W15" i="32" s="1"/>
  <c r="U6" i="32"/>
  <c r="S6" i="32"/>
  <c r="Q6" i="32"/>
  <c r="O6" i="32"/>
  <c r="M6" i="32"/>
  <c r="K6" i="32"/>
  <c r="J6" i="32"/>
  <c r="H6" i="32"/>
  <c r="F6" i="32"/>
  <c r="E6" i="32"/>
  <c r="D6" i="32"/>
  <c r="C6" i="32"/>
  <c r="S12" i="32"/>
  <c r="S15" i="32" s="1"/>
  <c r="Q12" i="32"/>
  <c r="Q15" i="32" s="1"/>
  <c r="O12" i="32"/>
  <c r="O15" i="32" s="1"/>
  <c r="M12" i="32"/>
  <c r="M15" i="32" s="1"/>
  <c r="K12" i="32"/>
  <c r="K15" i="32" s="1"/>
  <c r="J12" i="32"/>
  <c r="J15" i="32" s="1"/>
  <c r="U12" i="32"/>
  <c r="U15" i="32" s="1"/>
  <c r="H12" i="32"/>
  <c r="H15" i="32" s="1"/>
  <c r="F12" i="32"/>
  <c r="F15" i="32" s="1"/>
  <c r="E12" i="32"/>
  <c r="E15" i="32" s="1"/>
  <c r="D12" i="32"/>
  <c r="D15" i="32" s="1"/>
  <c r="Y12" i="32"/>
  <c r="Z12" i="32"/>
  <c r="AA12" i="32"/>
  <c r="M32" i="37" l="1"/>
  <c r="T15" i="41"/>
  <c r="N37" i="34"/>
  <c r="R17" i="43"/>
  <c r="K17" i="33"/>
  <c r="L17" i="33"/>
  <c r="AC15" i="31"/>
  <c r="AB15" i="31"/>
  <c r="AA15" i="31"/>
  <c r="X15" i="31"/>
  <c r="X18" i="31" s="1"/>
  <c r="Y15" i="31"/>
  <c r="Y18" i="31" s="1"/>
  <c r="V6" i="31"/>
  <c r="T6" i="31"/>
  <c r="R6" i="31"/>
  <c r="P6" i="31"/>
  <c r="N6" i="31"/>
  <c r="L6" i="31"/>
  <c r="K6" i="31"/>
  <c r="I6" i="31"/>
  <c r="H6" i="31"/>
  <c r="F6" i="31"/>
  <c r="E6" i="31"/>
  <c r="D6" i="31"/>
  <c r="C6" i="31"/>
  <c r="V15" i="31"/>
  <c r="T15" i="31"/>
  <c r="R15" i="31"/>
  <c r="P15" i="31"/>
  <c r="N15" i="31"/>
  <c r="L15" i="31"/>
  <c r="K15" i="31"/>
  <c r="I15" i="31"/>
  <c r="H15" i="31"/>
  <c r="F15" i="31"/>
  <c r="E15" i="31"/>
  <c r="D15" i="31"/>
  <c r="V6" i="30"/>
  <c r="T6" i="30"/>
  <c r="R6" i="30"/>
  <c r="P6" i="30"/>
  <c r="N6" i="30"/>
  <c r="L6" i="30"/>
  <c r="K6" i="30"/>
  <c r="I6" i="30"/>
  <c r="H6" i="30"/>
  <c r="F6" i="30"/>
  <c r="E6" i="30"/>
  <c r="D6" i="30"/>
  <c r="C6" i="30"/>
  <c r="Y13" i="30"/>
  <c r="Y16" i="30" s="1"/>
  <c r="X13" i="30"/>
  <c r="X16" i="30" s="1"/>
  <c r="V13" i="30"/>
  <c r="V16" i="30" s="1"/>
  <c r="T13" i="30"/>
  <c r="T16" i="30" s="1"/>
  <c r="R13" i="30"/>
  <c r="P13" i="30"/>
  <c r="P16" i="30" s="1"/>
  <c r="N13" i="30"/>
  <c r="L13" i="30"/>
  <c r="L16" i="30" s="1"/>
  <c r="K13" i="30"/>
  <c r="K16" i="30" s="1"/>
  <c r="I13" i="30"/>
  <c r="I16" i="30" s="1"/>
  <c r="H13" i="30"/>
  <c r="H16" i="30" s="1"/>
  <c r="F13" i="30"/>
  <c r="F16" i="30" s="1"/>
  <c r="E13" i="30"/>
  <c r="E16" i="30" s="1"/>
  <c r="D13" i="30"/>
  <c r="D16" i="30" s="1"/>
  <c r="C13" i="49"/>
  <c r="Z16" i="48"/>
  <c r="Y16" i="48"/>
  <c r="X16" i="48"/>
  <c r="C16" i="48"/>
  <c r="AD19" i="47"/>
  <c r="AC19" i="47"/>
  <c r="AB19" i="47"/>
  <c r="Z19" i="47"/>
  <c r="Z22" i="47" s="1"/>
  <c r="X19" i="47"/>
  <c r="X22" i="47" s="1"/>
  <c r="C19" i="47"/>
  <c r="AD13" i="46"/>
  <c r="AC13" i="46"/>
  <c r="AB13" i="46"/>
  <c r="AA13" i="46"/>
  <c r="Y13" i="46"/>
  <c r="Y17" i="46" s="1"/>
  <c r="W13" i="46"/>
  <c r="W17" i="46" s="1"/>
  <c r="U13" i="46"/>
  <c r="U17" i="46" s="1"/>
  <c r="C13" i="46"/>
  <c r="AD19" i="45"/>
  <c r="AC19" i="45"/>
  <c r="AB19" i="45"/>
  <c r="Z19" i="45"/>
  <c r="Z22" i="45" s="1"/>
  <c r="X19" i="45"/>
  <c r="X22" i="45" s="1"/>
  <c r="V19" i="45"/>
  <c r="V22" i="45" s="1"/>
  <c r="C19" i="45"/>
  <c r="AF19" i="44"/>
  <c r="AE19" i="44"/>
  <c r="AD19" i="44"/>
  <c r="AB19" i="44"/>
  <c r="AB22" i="44" s="1"/>
  <c r="Z19" i="44"/>
  <c r="Z22" i="44" s="1"/>
  <c r="X19" i="44"/>
  <c r="X22" i="44" s="1"/>
  <c r="C19" i="44"/>
  <c r="C14" i="43"/>
  <c r="Z15" i="42"/>
  <c r="Y15" i="42"/>
  <c r="X15" i="42"/>
  <c r="C15" i="42"/>
  <c r="Z12" i="41"/>
  <c r="Y12" i="41"/>
  <c r="X12" i="41"/>
  <c r="C12" i="41"/>
  <c r="AH16" i="40"/>
  <c r="AG16" i="40"/>
  <c r="AF16" i="40"/>
  <c r="AD16" i="40"/>
  <c r="AD19" i="40" s="1"/>
  <c r="AB16" i="40"/>
  <c r="AB19" i="40" s="1"/>
  <c r="Z16" i="40"/>
  <c r="Z19" i="40" s="1"/>
  <c r="X16" i="40"/>
  <c r="X19" i="40" s="1"/>
  <c r="C16" i="40"/>
  <c r="AE18" i="39"/>
  <c r="AD18" i="39"/>
  <c r="AC18" i="39"/>
  <c r="AA21" i="39"/>
  <c r="Z18" i="39"/>
  <c r="Z21" i="39" s="1"/>
  <c r="Y18" i="39"/>
  <c r="Y21" i="39" s="1"/>
  <c r="W18" i="39"/>
  <c r="W21" i="39" s="1"/>
  <c r="C18" i="39"/>
  <c r="AD24" i="38"/>
  <c r="AC24" i="38"/>
  <c r="AB24" i="38"/>
  <c r="AA24" i="38"/>
  <c r="C24" i="38"/>
  <c r="AC28" i="37"/>
  <c r="AB28" i="37"/>
  <c r="AA28" i="37"/>
  <c r="Z28" i="37"/>
  <c r="C28" i="37"/>
  <c r="AC12" i="36"/>
  <c r="AB12" i="36"/>
  <c r="AA12" i="36"/>
  <c r="C12" i="36"/>
  <c r="C12" i="35"/>
  <c r="AD33" i="34"/>
  <c r="AC33" i="34"/>
  <c r="AB33" i="34"/>
  <c r="AA33" i="34"/>
  <c r="C33" i="34"/>
  <c r="AE17" i="33"/>
  <c r="AD17" i="33"/>
  <c r="AC17" i="33"/>
  <c r="AB17" i="33"/>
  <c r="C17" i="33"/>
  <c r="C12" i="32"/>
  <c r="C15" i="31"/>
  <c r="AC13" i="30"/>
  <c r="AB13" i="30"/>
  <c r="AA13" i="30"/>
  <c r="C13" i="30"/>
  <c r="C16" i="30" s="1"/>
  <c r="T6" i="29"/>
  <c r="R6" i="29"/>
  <c r="P6" i="29"/>
  <c r="N6" i="29"/>
  <c r="L6" i="29"/>
  <c r="K6" i="29"/>
  <c r="I6" i="29"/>
  <c r="H6" i="29"/>
  <c r="F6" i="29"/>
  <c r="E6" i="29"/>
  <c r="D6" i="29"/>
  <c r="C6" i="29"/>
  <c r="C15" i="29"/>
  <c r="D15" i="29"/>
  <c r="D18" i="29" s="1"/>
  <c r="E15" i="29"/>
  <c r="E18" i="29" s="1"/>
  <c r="F15" i="29"/>
  <c r="F18" i="29" s="1"/>
  <c r="H15" i="29"/>
  <c r="H18" i="29" s="1"/>
  <c r="I15" i="29"/>
  <c r="I18" i="29" s="1"/>
  <c r="K15" i="29"/>
  <c r="K18" i="29" s="1"/>
  <c r="L15" i="29"/>
  <c r="L18" i="29" s="1"/>
  <c r="N15" i="29"/>
  <c r="N18" i="29" s="1"/>
  <c r="P15" i="29"/>
  <c r="R15" i="29"/>
  <c r="R18" i="29" s="1"/>
  <c r="T15" i="29"/>
  <c r="T18" i="29" s="1"/>
  <c r="V15" i="29"/>
  <c r="V18" i="29" s="1"/>
  <c r="P18" i="29"/>
  <c r="Z15" i="29"/>
  <c r="Y15" i="29"/>
  <c r="X15" i="29"/>
  <c r="V32" i="28"/>
  <c r="V36" i="28" s="1"/>
  <c r="T32" i="28"/>
  <c r="T36" i="28" s="1"/>
  <c r="AG32" i="28"/>
  <c r="AF32" i="28"/>
  <c r="AE32" i="28"/>
  <c r="AD32" i="28"/>
  <c r="R6" i="28"/>
  <c r="P6" i="28"/>
  <c r="N6" i="28"/>
  <c r="L6" i="28"/>
  <c r="K6" i="28"/>
  <c r="I6" i="28"/>
  <c r="H6" i="28"/>
  <c r="F6" i="28"/>
  <c r="E6" i="28"/>
  <c r="D6" i="28"/>
  <c r="C6" i="28"/>
  <c r="C28" i="38" l="1"/>
  <c r="C16" i="49"/>
  <c r="C19" i="48"/>
  <c r="C22" i="47"/>
  <c r="C17" i="46"/>
  <c r="C22" i="45"/>
  <c r="C22" i="44"/>
  <c r="C17" i="43"/>
  <c r="C18" i="42"/>
  <c r="C15" i="41"/>
  <c r="C19" i="40"/>
  <c r="C21" i="39"/>
  <c r="C32" i="37"/>
  <c r="C15" i="36"/>
  <c r="C15" i="35"/>
  <c r="C37" i="34"/>
  <c r="L21" i="33"/>
  <c r="C21" i="33"/>
  <c r="K21" i="33"/>
  <c r="C18" i="29"/>
  <c r="C15" i="32"/>
  <c r="H18" i="31"/>
  <c r="N18" i="31"/>
  <c r="V18" i="31"/>
  <c r="C18" i="31"/>
  <c r="D18" i="31"/>
  <c r="I18" i="31"/>
  <c r="P18" i="31"/>
  <c r="E18" i="31"/>
  <c r="K18" i="31"/>
  <c r="R18" i="31"/>
  <c r="F18" i="31"/>
  <c r="L18" i="31"/>
  <c r="T18" i="31"/>
  <c r="N16" i="30"/>
  <c r="R16" i="30"/>
  <c r="AB32" i="28"/>
  <c r="AB36" i="28" s="1"/>
  <c r="AA32" i="28"/>
  <c r="AA36" i="28" s="1"/>
  <c r="Z32" i="28"/>
  <c r="Z36" i="28" s="1"/>
  <c r="X32" i="28"/>
  <c r="X36" i="28" s="1"/>
  <c r="R32" i="28"/>
  <c r="P32" i="28"/>
  <c r="N32" i="28"/>
  <c r="L32" i="28"/>
  <c r="K32" i="28"/>
  <c r="I32" i="28"/>
  <c r="H32" i="28"/>
  <c r="F32" i="28"/>
  <c r="E32" i="28"/>
  <c r="D32" i="28"/>
  <c r="C32" i="28"/>
  <c r="F36" i="28" l="1"/>
  <c r="L36" i="28"/>
  <c r="C36" i="28"/>
  <c r="H36" i="28"/>
  <c r="N36" i="28"/>
  <c r="D36" i="28"/>
  <c r="I36" i="28"/>
  <c r="P36" i="28"/>
  <c r="E36" i="28"/>
  <c r="K36" i="28"/>
  <c r="R36" i="28"/>
  <c r="V17" i="25"/>
  <c r="V20" i="25" s="1"/>
  <c r="Z17" i="25"/>
  <c r="Z20" i="25" s="1"/>
  <c r="X17" i="25"/>
  <c r="X20" i="25" s="1"/>
  <c r="AD17" i="25"/>
  <c r="AC17" i="25"/>
  <c r="AB17" i="25"/>
  <c r="T6" i="25"/>
  <c r="R6" i="25"/>
  <c r="P6" i="25"/>
  <c r="N6" i="25"/>
  <c r="L6" i="25"/>
  <c r="K6" i="25"/>
  <c r="I6" i="25"/>
  <c r="H6" i="25"/>
  <c r="F6" i="25"/>
  <c r="E6" i="25"/>
  <c r="D6" i="25"/>
  <c r="C6" i="25"/>
  <c r="T17" i="25"/>
  <c r="R17" i="25"/>
  <c r="P17" i="25"/>
  <c r="N17" i="25"/>
  <c r="L17" i="25"/>
  <c r="K17" i="25"/>
  <c r="I17" i="25"/>
  <c r="H17" i="25"/>
  <c r="F17" i="25"/>
  <c r="E17" i="25"/>
  <c r="D17" i="25"/>
  <c r="AD17" i="8"/>
  <c r="AC17" i="8"/>
  <c r="AB17" i="8"/>
  <c r="AA17" i="8"/>
  <c r="AA13" i="24"/>
  <c r="Z13" i="24"/>
  <c r="Y13" i="24"/>
  <c r="U6" i="24"/>
  <c r="T6" i="24"/>
  <c r="R6" i="24"/>
  <c r="Q6" i="24"/>
  <c r="O6" i="24"/>
  <c r="M6" i="24"/>
  <c r="K6" i="24"/>
  <c r="J6" i="24"/>
  <c r="H6" i="24"/>
  <c r="G6" i="24"/>
  <c r="E6" i="24"/>
  <c r="C6" i="24"/>
  <c r="W13" i="24"/>
  <c r="W16" i="24" s="1"/>
  <c r="U13" i="24"/>
  <c r="U16" i="24" s="1"/>
  <c r="T13" i="24"/>
  <c r="T16" i="24" s="1"/>
  <c r="R13" i="24"/>
  <c r="R16" i="24" s="1"/>
  <c r="Q13" i="24"/>
  <c r="Q16" i="24" s="1"/>
  <c r="O13" i="24"/>
  <c r="O16" i="24" s="1"/>
  <c r="M13" i="24"/>
  <c r="M16" i="24" s="1"/>
  <c r="K13" i="24"/>
  <c r="K16" i="24" s="1"/>
  <c r="J13" i="24"/>
  <c r="J16" i="24" s="1"/>
  <c r="H13" i="24"/>
  <c r="H16" i="24" s="1"/>
  <c r="G13" i="24"/>
  <c r="G16" i="24" s="1"/>
  <c r="E13" i="24"/>
  <c r="E16" i="24" s="1"/>
  <c r="C13" i="24"/>
  <c r="C16" i="24" s="1"/>
  <c r="Y16" i="23"/>
  <c r="X16" i="23"/>
  <c r="W16" i="23"/>
  <c r="U6" i="23"/>
  <c r="T6" i="23"/>
  <c r="R6" i="23"/>
  <c r="Q6" i="23"/>
  <c r="O6" i="23"/>
  <c r="M6" i="23"/>
  <c r="K6" i="23"/>
  <c r="J6" i="23"/>
  <c r="H6" i="23"/>
  <c r="G6" i="23"/>
  <c r="E6" i="23"/>
  <c r="C6" i="23"/>
  <c r="U16" i="23"/>
  <c r="U19" i="23" s="1"/>
  <c r="T16" i="23"/>
  <c r="T19" i="23" s="1"/>
  <c r="R16" i="23"/>
  <c r="R19" i="23" s="1"/>
  <c r="Q16" i="23"/>
  <c r="Q19" i="23" s="1"/>
  <c r="O16" i="23"/>
  <c r="O19" i="23" s="1"/>
  <c r="M16" i="23"/>
  <c r="M19" i="23" s="1"/>
  <c r="K16" i="23"/>
  <c r="K19" i="23" s="1"/>
  <c r="J16" i="23"/>
  <c r="J19" i="23" s="1"/>
  <c r="H16" i="23"/>
  <c r="H19" i="23" s="1"/>
  <c r="G16" i="23"/>
  <c r="G19" i="23" s="1"/>
  <c r="E16" i="23"/>
  <c r="E19" i="23" s="1"/>
  <c r="AC19" i="22"/>
  <c r="AB19" i="22"/>
  <c r="AA19" i="22"/>
  <c r="U6" i="22"/>
  <c r="T6" i="22"/>
  <c r="R6" i="22"/>
  <c r="Q6" i="22"/>
  <c r="O6" i="22"/>
  <c r="M6" i="22"/>
  <c r="K6" i="22"/>
  <c r="J6" i="22"/>
  <c r="H6" i="22"/>
  <c r="G6" i="22"/>
  <c r="E6" i="22"/>
  <c r="C6" i="22"/>
  <c r="Y19" i="22"/>
  <c r="Y22" i="22" s="1"/>
  <c r="W19" i="22"/>
  <c r="W22" i="22" s="1"/>
  <c r="U19" i="22"/>
  <c r="U22" i="22" s="1"/>
  <c r="T19" i="22"/>
  <c r="T22" i="22" s="1"/>
  <c r="R19" i="22"/>
  <c r="R22" i="22" s="1"/>
  <c r="Q19" i="22"/>
  <c r="Q22" i="22" s="1"/>
  <c r="O19" i="22"/>
  <c r="O22" i="22" s="1"/>
  <c r="M19" i="22"/>
  <c r="M22" i="22" s="1"/>
  <c r="K19" i="22"/>
  <c r="K22" i="22" s="1"/>
  <c r="J19" i="22"/>
  <c r="J22" i="22" s="1"/>
  <c r="H19" i="22"/>
  <c r="H22" i="22" s="1"/>
  <c r="G19" i="22"/>
  <c r="G22" i="22" s="1"/>
  <c r="E19" i="22"/>
  <c r="E22" i="22" s="1"/>
  <c r="AC13" i="21"/>
  <c r="AB13" i="21"/>
  <c r="AA13" i="21"/>
  <c r="S6" i="21"/>
  <c r="R6" i="21"/>
  <c r="P6" i="21"/>
  <c r="O6" i="21"/>
  <c r="M6" i="21"/>
  <c r="K6" i="21"/>
  <c r="J6" i="21"/>
  <c r="H6" i="21"/>
  <c r="G6" i="21"/>
  <c r="E6" i="21"/>
  <c r="C6" i="21"/>
  <c r="Y13" i="21"/>
  <c r="Y16" i="21" s="1"/>
  <c r="W13" i="21"/>
  <c r="W16" i="21" s="1"/>
  <c r="U13" i="21"/>
  <c r="U16" i="21" s="1"/>
  <c r="S13" i="21"/>
  <c r="S16" i="21" s="1"/>
  <c r="R13" i="21"/>
  <c r="R16" i="21" s="1"/>
  <c r="P13" i="21"/>
  <c r="P16" i="21" s="1"/>
  <c r="O13" i="21"/>
  <c r="O16" i="21" s="1"/>
  <c r="M13" i="21"/>
  <c r="M16" i="21" s="1"/>
  <c r="K13" i="21"/>
  <c r="K16" i="21" s="1"/>
  <c r="J13" i="21"/>
  <c r="J16" i="21" s="1"/>
  <c r="H13" i="21"/>
  <c r="H16" i="21" s="1"/>
  <c r="G13" i="21"/>
  <c r="G16" i="21" s="1"/>
  <c r="E13" i="21"/>
  <c r="E16" i="21" s="1"/>
  <c r="AF19" i="20"/>
  <c r="AE19" i="20"/>
  <c r="AD19" i="20"/>
  <c r="AC19" i="20"/>
  <c r="S6" i="20"/>
  <c r="R6" i="20"/>
  <c r="P6" i="20"/>
  <c r="O6" i="20"/>
  <c r="M6" i="20"/>
  <c r="K6" i="20"/>
  <c r="J6" i="20"/>
  <c r="H6" i="20"/>
  <c r="G6" i="20"/>
  <c r="E6" i="20"/>
  <c r="C6" i="20"/>
  <c r="AA19" i="20"/>
  <c r="AA23" i="20" s="1"/>
  <c r="Y19" i="20"/>
  <c r="Y23" i="20" s="1"/>
  <c r="X19" i="20"/>
  <c r="X23" i="20" s="1"/>
  <c r="V19" i="20"/>
  <c r="V23" i="20" s="1"/>
  <c r="U19" i="20"/>
  <c r="U23" i="20" s="1"/>
  <c r="S19" i="20"/>
  <c r="S23" i="20" s="1"/>
  <c r="R19" i="20"/>
  <c r="R23" i="20" s="1"/>
  <c r="P19" i="20"/>
  <c r="P23" i="20" s="1"/>
  <c r="O19" i="20"/>
  <c r="O23" i="20" s="1"/>
  <c r="M19" i="20"/>
  <c r="M23" i="20" s="1"/>
  <c r="K19" i="20"/>
  <c r="K23" i="20" s="1"/>
  <c r="J19" i="20"/>
  <c r="J23" i="20" s="1"/>
  <c r="H19" i="20"/>
  <c r="H23" i="20" s="1"/>
  <c r="G19" i="20"/>
  <c r="G23" i="20" s="1"/>
  <c r="E19" i="20"/>
  <c r="E23" i="20" s="1"/>
  <c r="AE19" i="19"/>
  <c r="AD19" i="19"/>
  <c r="AC19" i="19"/>
  <c r="AA19" i="19"/>
  <c r="AA22" i="19" s="1"/>
  <c r="U6" i="19"/>
  <c r="T6" i="19"/>
  <c r="R6" i="19"/>
  <c r="Q6" i="19"/>
  <c r="O6" i="19"/>
  <c r="M6" i="19"/>
  <c r="K6" i="19"/>
  <c r="J6" i="19"/>
  <c r="H6" i="19"/>
  <c r="G6" i="19"/>
  <c r="E6" i="19"/>
  <c r="C6" i="19"/>
  <c r="W19" i="19"/>
  <c r="W22" i="19" s="1"/>
  <c r="U19" i="19"/>
  <c r="U22" i="19" s="1"/>
  <c r="T19" i="19"/>
  <c r="T22" i="19" s="1"/>
  <c r="R19" i="19"/>
  <c r="R22" i="19" s="1"/>
  <c r="Q19" i="19"/>
  <c r="Q22" i="19" s="1"/>
  <c r="O19" i="19"/>
  <c r="O22" i="19" s="1"/>
  <c r="M19" i="19"/>
  <c r="M22" i="19" s="1"/>
  <c r="K19" i="19"/>
  <c r="K22" i="19" s="1"/>
  <c r="J19" i="19"/>
  <c r="J22" i="19" s="1"/>
  <c r="H19" i="19"/>
  <c r="H22" i="19" s="1"/>
  <c r="G19" i="19"/>
  <c r="G22" i="19" s="1"/>
  <c r="E19" i="19"/>
  <c r="E22" i="19" s="1"/>
  <c r="AD14" i="18"/>
  <c r="AC14" i="18"/>
  <c r="AB14" i="18"/>
  <c r="E20" i="25" l="1"/>
  <c r="K20" i="25"/>
  <c r="R20" i="25"/>
  <c r="T6" i="47"/>
  <c r="T6" i="44"/>
  <c r="T6" i="41"/>
  <c r="T6" i="48"/>
  <c r="T6" i="40"/>
  <c r="T6" i="42"/>
  <c r="T6" i="34"/>
  <c r="T6" i="28"/>
  <c r="F20" i="25"/>
  <c r="L20" i="25"/>
  <c r="T20" i="25"/>
  <c r="V6" i="40"/>
  <c r="V6" i="42"/>
  <c r="V6" i="34"/>
  <c r="V6" i="47"/>
  <c r="V6" i="44"/>
  <c r="V6" i="41"/>
  <c r="V6" i="48"/>
  <c r="V6" i="28"/>
  <c r="H20" i="25"/>
  <c r="N20" i="25"/>
  <c r="D20" i="25"/>
  <c r="I20" i="25"/>
  <c r="P20" i="25"/>
  <c r="U6" i="18"/>
  <c r="T6" i="18"/>
  <c r="R6" i="18"/>
  <c r="Q6" i="18"/>
  <c r="O6" i="18"/>
  <c r="M6" i="18"/>
  <c r="K6" i="18"/>
  <c r="J6" i="18"/>
  <c r="H6" i="18"/>
  <c r="G6" i="18"/>
  <c r="E6" i="18"/>
  <c r="C6" i="18"/>
  <c r="Z14" i="18"/>
  <c r="Z17" i="18" s="1"/>
  <c r="X14" i="18"/>
  <c r="X17" i="18" s="1"/>
  <c r="W14" i="18"/>
  <c r="W17" i="18" s="1"/>
  <c r="U14" i="18"/>
  <c r="T14" i="18"/>
  <c r="R14" i="18"/>
  <c r="Q14" i="18"/>
  <c r="O14" i="18"/>
  <c r="M14" i="18"/>
  <c r="K14" i="18"/>
  <c r="J14" i="18"/>
  <c r="H14" i="18"/>
  <c r="G14" i="18"/>
  <c r="E14" i="18"/>
  <c r="Y15" i="17"/>
  <c r="X15" i="17"/>
  <c r="W15" i="17"/>
  <c r="U6" i="17"/>
  <c r="T6" i="17"/>
  <c r="R6" i="17"/>
  <c r="Q6" i="17"/>
  <c r="O6" i="17"/>
  <c r="M6" i="17"/>
  <c r="K6" i="17"/>
  <c r="J6" i="17"/>
  <c r="H6" i="17"/>
  <c r="G6" i="17"/>
  <c r="E6" i="17"/>
  <c r="C6" i="17"/>
  <c r="O15" i="17"/>
  <c r="O18" i="17" s="1"/>
  <c r="M15" i="17"/>
  <c r="M18" i="17" s="1"/>
  <c r="K15" i="17"/>
  <c r="K18" i="17" s="1"/>
  <c r="J15" i="17"/>
  <c r="J18" i="17" s="1"/>
  <c r="H15" i="17"/>
  <c r="H18" i="17" s="1"/>
  <c r="G15" i="17"/>
  <c r="G18" i="17" s="1"/>
  <c r="Y12" i="16"/>
  <c r="X12" i="16"/>
  <c r="W12" i="16"/>
  <c r="U6" i="16"/>
  <c r="T6" i="16"/>
  <c r="R6" i="16"/>
  <c r="Q6" i="16"/>
  <c r="O6" i="16"/>
  <c r="M6" i="16"/>
  <c r="K6" i="16"/>
  <c r="J6" i="16"/>
  <c r="H6" i="16"/>
  <c r="G6" i="16"/>
  <c r="E6" i="16"/>
  <c r="C6" i="16"/>
  <c r="U12" i="16"/>
  <c r="U15" i="16" s="1"/>
  <c r="T12" i="16"/>
  <c r="T15" i="16" s="1"/>
  <c r="R12" i="16"/>
  <c r="R15" i="16" s="1"/>
  <c r="Q12" i="16"/>
  <c r="Q15" i="16" s="1"/>
  <c r="O12" i="16"/>
  <c r="O15" i="16" s="1"/>
  <c r="M12" i="16"/>
  <c r="M15" i="16" s="1"/>
  <c r="K12" i="16"/>
  <c r="K15" i="16" s="1"/>
  <c r="J12" i="16"/>
  <c r="J15" i="16" s="1"/>
  <c r="H12" i="16"/>
  <c r="H15" i="16" s="1"/>
  <c r="G12" i="16"/>
  <c r="G15" i="16" s="1"/>
  <c r="E12" i="16"/>
  <c r="E15" i="16" s="1"/>
  <c r="AC16" i="15"/>
  <c r="AC19" i="15" s="1"/>
  <c r="AA16" i="15"/>
  <c r="AA19" i="15" s="1"/>
  <c r="Y16" i="15"/>
  <c r="Y19" i="15" s="1"/>
  <c r="AG16" i="15"/>
  <c r="AF16" i="15"/>
  <c r="AE16" i="15"/>
  <c r="U6" i="15"/>
  <c r="T6" i="15"/>
  <c r="R6" i="15"/>
  <c r="Q6" i="15"/>
  <c r="O6" i="15"/>
  <c r="M6" i="15"/>
  <c r="K6" i="15"/>
  <c r="J6" i="15"/>
  <c r="H6" i="15"/>
  <c r="G6" i="15"/>
  <c r="E6" i="15"/>
  <c r="C6" i="15"/>
  <c r="K16" i="15"/>
  <c r="K19" i="15" s="1"/>
  <c r="J16" i="15"/>
  <c r="J19" i="15" s="1"/>
  <c r="H16" i="15"/>
  <c r="H19" i="15" s="1"/>
  <c r="G16" i="15"/>
  <c r="G19" i="15" s="1"/>
  <c r="W16" i="15"/>
  <c r="W19" i="15" s="1"/>
  <c r="U16" i="15"/>
  <c r="U19" i="15" s="1"/>
  <c r="T16" i="15"/>
  <c r="T19" i="15" s="1"/>
  <c r="R16" i="15"/>
  <c r="R19" i="15" s="1"/>
  <c r="Q16" i="15"/>
  <c r="Q19" i="15" s="1"/>
  <c r="O16" i="15"/>
  <c r="O19" i="15" s="1"/>
  <c r="M16" i="15"/>
  <c r="M19" i="15" s="1"/>
  <c r="AE18" i="14"/>
  <c r="AD18" i="14"/>
  <c r="AC18" i="14"/>
  <c r="H6" i="14"/>
  <c r="G6" i="14"/>
  <c r="E6" i="14"/>
  <c r="U6" i="14"/>
  <c r="T6" i="14"/>
  <c r="R6" i="14"/>
  <c r="Q6" i="14"/>
  <c r="K6" i="14"/>
  <c r="J6" i="14"/>
  <c r="C6" i="14"/>
  <c r="AA18" i="14"/>
  <c r="AA21" i="14" s="1"/>
  <c r="Z18" i="14"/>
  <c r="Z21" i="14" s="1"/>
  <c r="Y18" i="14"/>
  <c r="Y21" i="14" s="1"/>
  <c r="W18" i="14"/>
  <c r="W21" i="14" s="1"/>
  <c r="U18" i="14"/>
  <c r="U21" i="14" s="1"/>
  <c r="T18" i="14"/>
  <c r="T21" i="14" s="1"/>
  <c r="R18" i="14"/>
  <c r="R21" i="14" s="1"/>
  <c r="Q18" i="14"/>
  <c r="Q21" i="14" s="1"/>
  <c r="M18" i="14"/>
  <c r="M21" i="14" s="1"/>
  <c r="K18" i="14"/>
  <c r="K21" i="14" s="1"/>
  <c r="J18" i="14"/>
  <c r="J21" i="14" s="1"/>
  <c r="H18" i="14"/>
  <c r="H21" i="14" s="1"/>
  <c r="G18" i="14"/>
  <c r="G21" i="14" s="1"/>
  <c r="AC24" i="13"/>
  <c r="AB24" i="13"/>
  <c r="AA24" i="13"/>
  <c r="Z24" i="13"/>
  <c r="AB33" i="9"/>
  <c r="AA33" i="9"/>
  <c r="U6" i="13"/>
  <c r="T6" i="13"/>
  <c r="R6" i="13"/>
  <c r="Q6" i="13"/>
  <c r="O6" i="13"/>
  <c r="M6" i="13"/>
  <c r="K6" i="13"/>
  <c r="J6" i="13"/>
  <c r="H6" i="13"/>
  <c r="G6" i="13"/>
  <c r="E6" i="13"/>
  <c r="C6" i="13"/>
  <c r="X24" i="13"/>
  <c r="X28" i="13" s="1"/>
  <c r="W24" i="13"/>
  <c r="W28" i="13" s="1"/>
  <c r="U24" i="13"/>
  <c r="U28" i="13" s="1"/>
  <c r="T24" i="13"/>
  <c r="T28" i="13" s="1"/>
  <c r="R24" i="13"/>
  <c r="R28" i="13" s="1"/>
  <c r="Q24" i="13"/>
  <c r="Q28" i="13" s="1"/>
  <c r="O24" i="13"/>
  <c r="O28" i="13" s="1"/>
  <c r="M24" i="13"/>
  <c r="M28" i="13" s="1"/>
  <c r="K24" i="13"/>
  <c r="K28" i="13" s="1"/>
  <c r="J24" i="13"/>
  <c r="J28" i="13" s="1"/>
  <c r="H24" i="13"/>
  <c r="H28" i="13" s="1"/>
  <c r="G24" i="13"/>
  <c r="G28" i="13" s="1"/>
  <c r="E24" i="13"/>
  <c r="E28" i="13" s="1"/>
  <c r="AB28" i="12"/>
  <c r="AA28" i="12"/>
  <c r="Z28" i="12"/>
  <c r="H6" i="12"/>
  <c r="G6" i="12"/>
  <c r="E6" i="12"/>
  <c r="S6" i="12"/>
  <c r="R6" i="12"/>
  <c r="P6" i="12"/>
  <c r="O6" i="12"/>
  <c r="M6" i="12"/>
  <c r="K6" i="12"/>
  <c r="J6" i="12"/>
  <c r="C6" i="12"/>
  <c r="X28" i="12"/>
  <c r="X31" i="12" s="1"/>
  <c r="W28" i="12"/>
  <c r="W31" i="12" s="1"/>
  <c r="V28" i="12"/>
  <c r="V31" i="12" s="1"/>
  <c r="U28" i="12"/>
  <c r="U31" i="12" s="1"/>
  <c r="S28" i="12"/>
  <c r="S31" i="12" s="1"/>
  <c r="R28" i="12"/>
  <c r="R31" i="12" s="1"/>
  <c r="P28" i="12"/>
  <c r="P31" i="12" s="1"/>
  <c r="O28" i="12"/>
  <c r="O31" i="12" s="1"/>
  <c r="M28" i="12"/>
  <c r="M31" i="12" s="1"/>
  <c r="K28" i="12"/>
  <c r="K31" i="12" s="1"/>
  <c r="J28" i="12"/>
  <c r="J31" i="12" s="1"/>
  <c r="H28" i="12"/>
  <c r="H31" i="12" s="1"/>
  <c r="G28" i="12"/>
  <c r="G31" i="12" s="1"/>
  <c r="E28" i="12"/>
  <c r="E31" i="12" s="1"/>
  <c r="AB12" i="11"/>
  <c r="AA12" i="11"/>
  <c r="Z12" i="11"/>
  <c r="X12" i="11"/>
  <c r="X15" i="11" s="1"/>
  <c r="U6" i="11"/>
  <c r="T6" i="11"/>
  <c r="R6" i="11"/>
  <c r="Q6" i="11"/>
  <c r="O6" i="11"/>
  <c r="M6" i="11"/>
  <c r="K6" i="11"/>
  <c r="J6" i="11"/>
  <c r="H6" i="11"/>
  <c r="G6" i="11"/>
  <c r="E6" i="11"/>
  <c r="C6" i="11"/>
  <c r="U12" i="11"/>
  <c r="T12" i="11"/>
  <c r="T15" i="11" s="1"/>
  <c r="R12" i="11"/>
  <c r="R15" i="11" s="1"/>
  <c r="Q12" i="11"/>
  <c r="O12" i="11"/>
  <c r="O15" i="11" s="1"/>
  <c r="M12" i="11"/>
  <c r="M15" i="11" s="1"/>
  <c r="K12" i="11"/>
  <c r="J12" i="11"/>
  <c r="J15" i="11" s="1"/>
  <c r="H12" i="11"/>
  <c r="H15" i="11" s="1"/>
  <c r="G12" i="11"/>
  <c r="G15" i="11" s="1"/>
  <c r="Z33" i="9"/>
  <c r="AC12" i="10"/>
  <c r="AB12" i="10"/>
  <c r="AA12" i="10"/>
  <c r="U6" i="10"/>
  <c r="T6" i="10"/>
  <c r="R6" i="10"/>
  <c r="Q6" i="10"/>
  <c r="O6" i="10"/>
  <c r="M6" i="10"/>
  <c r="K6" i="10"/>
  <c r="J6" i="10"/>
  <c r="H6" i="10"/>
  <c r="G6" i="10"/>
  <c r="E6" i="10"/>
  <c r="C6" i="10"/>
  <c r="W12" i="10"/>
  <c r="W15" i="10" s="1"/>
  <c r="U12" i="10"/>
  <c r="U15" i="10" s="1"/>
  <c r="T12" i="10"/>
  <c r="T15" i="10" s="1"/>
  <c r="R12" i="10"/>
  <c r="R15" i="10" s="1"/>
  <c r="Q12" i="10"/>
  <c r="Q15" i="10" s="1"/>
  <c r="O12" i="10"/>
  <c r="O15" i="10" s="1"/>
  <c r="M12" i="10"/>
  <c r="M15" i="10" s="1"/>
  <c r="K12" i="10"/>
  <c r="K15" i="10" s="1"/>
  <c r="J12" i="10"/>
  <c r="J15" i="10" s="1"/>
  <c r="H12" i="10"/>
  <c r="H15" i="10" s="1"/>
  <c r="G12" i="10"/>
  <c r="G15" i="10" s="1"/>
  <c r="E12" i="10"/>
  <c r="E15" i="10" s="1"/>
  <c r="T33" i="9"/>
  <c r="T36" i="9" s="1"/>
  <c r="U33" i="9"/>
  <c r="U36" i="9" s="1"/>
  <c r="O33" i="9"/>
  <c r="O36" i="9" s="1"/>
  <c r="U6" i="9"/>
  <c r="T6" i="9"/>
  <c r="R6" i="9"/>
  <c r="Q6" i="9"/>
  <c r="O6" i="9"/>
  <c r="M6" i="9"/>
  <c r="K6" i="9"/>
  <c r="J6" i="9"/>
  <c r="H6" i="9"/>
  <c r="G6" i="9"/>
  <c r="E6" i="9"/>
  <c r="C6" i="9"/>
  <c r="M33" i="9"/>
  <c r="M36" i="9" s="1"/>
  <c r="K33" i="9"/>
  <c r="K36" i="9" s="1"/>
  <c r="R33" i="9"/>
  <c r="Q33" i="9"/>
  <c r="Q36" i="9" s="1"/>
  <c r="U6" i="8"/>
  <c r="T6" i="8"/>
  <c r="R6" i="8"/>
  <c r="Q6" i="8"/>
  <c r="O6" i="8"/>
  <c r="M6" i="8"/>
  <c r="K6" i="8"/>
  <c r="J6" i="8"/>
  <c r="H6" i="8"/>
  <c r="G6" i="8"/>
  <c r="E6" i="8"/>
  <c r="C6" i="8"/>
  <c r="M17" i="8"/>
  <c r="M21" i="8" s="1"/>
  <c r="H6" i="7"/>
  <c r="G6" i="7"/>
  <c r="E6" i="7"/>
  <c r="Y12" i="7"/>
  <c r="Z12" i="7"/>
  <c r="AA12" i="7"/>
  <c r="U6" i="7"/>
  <c r="T6" i="7"/>
  <c r="R6" i="7"/>
  <c r="Q6" i="7"/>
  <c r="O6" i="7"/>
  <c r="M6" i="7"/>
  <c r="K6" i="7"/>
  <c r="J6" i="7"/>
  <c r="C6" i="7"/>
  <c r="W12" i="7"/>
  <c r="W15" i="7" s="1"/>
  <c r="U12" i="7"/>
  <c r="U15" i="7" s="1"/>
  <c r="T12" i="7"/>
  <c r="T15" i="7" s="1"/>
  <c r="Q12" i="7"/>
  <c r="Q15" i="7" s="1"/>
  <c r="M12" i="7"/>
  <c r="K12" i="7"/>
  <c r="O19" i="6"/>
  <c r="M19" i="6"/>
  <c r="Q15" i="6"/>
  <c r="Q19" i="6" s="1"/>
  <c r="O15" i="6"/>
  <c r="M15" i="6"/>
  <c r="U6" i="6"/>
  <c r="T6" i="6"/>
  <c r="R6" i="6"/>
  <c r="Q6" i="6"/>
  <c r="O6" i="6"/>
  <c r="M6" i="6"/>
  <c r="K6" i="6"/>
  <c r="J6" i="6"/>
  <c r="H6" i="6"/>
  <c r="G6" i="6"/>
  <c r="E6" i="6"/>
  <c r="C6" i="6"/>
  <c r="O6" i="5"/>
  <c r="AC13" i="5"/>
  <c r="AB13" i="5"/>
  <c r="AA13" i="5"/>
  <c r="Z13" i="5"/>
  <c r="W13" i="5"/>
  <c r="W17" i="5" s="1"/>
  <c r="X13" i="5"/>
  <c r="X17" i="5" s="1"/>
  <c r="T13" i="5"/>
  <c r="T17" i="5" s="1"/>
  <c r="Q13" i="5"/>
  <c r="Q17" i="5" s="1"/>
  <c r="U6" i="5"/>
  <c r="T6" i="5"/>
  <c r="R6" i="5"/>
  <c r="Q6" i="5"/>
  <c r="M6" i="5"/>
  <c r="K6" i="5"/>
  <c r="J6" i="5"/>
  <c r="H6" i="5"/>
  <c r="G6" i="5"/>
  <c r="E6" i="5"/>
  <c r="C6" i="5"/>
  <c r="S6" i="4"/>
  <c r="R6" i="4"/>
  <c r="P6" i="4"/>
  <c r="O6" i="4"/>
  <c r="M6" i="4"/>
  <c r="K6" i="4"/>
  <c r="J6" i="4"/>
  <c r="H6" i="4"/>
  <c r="G6" i="4"/>
  <c r="E6" i="4"/>
  <c r="C6" i="4"/>
  <c r="U15" i="4"/>
  <c r="U19" i="4" s="1"/>
  <c r="S15" i="4"/>
  <c r="S19" i="4" s="1"/>
  <c r="R15" i="4"/>
  <c r="R19" i="4" s="1"/>
  <c r="P15" i="4"/>
  <c r="P19" i="4" s="1"/>
  <c r="O15" i="4"/>
  <c r="O19" i="4" s="1"/>
  <c r="M15" i="4"/>
  <c r="M19" i="4" s="1"/>
  <c r="K15" i="4"/>
  <c r="K19" i="4" s="1"/>
  <c r="AF32" i="3"/>
  <c r="AF36" i="3" s="1"/>
  <c r="AE32" i="3"/>
  <c r="AE36" i="3" s="1"/>
  <c r="AD32" i="3"/>
  <c r="AD36" i="3" s="1"/>
  <c r="AC32" i="3"/>
  <c r="AC36" i="3" s="1"/>
  <c r="AB32" i="3"/>
  <c r="AB36" i="3" s="1"/>
  <c r="AA32" i="3"/>
  <c r="AA36" i="3" s="1"/>
  <c r="Z32" i="3"/>
  <c r="Z36" i="3" s="1"/>
  <c r="U6" i="3"/>
  <c r="T6" i="3"/>
  <c r="R6" i="3"/>
  <c r="Q6" i="3"/>
  <c r="O6" i="3"/>
  <c r="M6" i="3"/>
  <c r="K6" i="3"/>
  <c r="J6" i="3"/>
  <c r="H6" i="3"/>
  <c r="G6" i="3"/>
  <c r="E6" i="3"/>
  <c r="C6" i="3"/>
  <c r="K32" i="3"/>
  <c r="K36" i="3" s="1"/>
  <c r="H32" i="3"/>
  <c r="H36" i="3" s="1"/>
  <c r="E32" i="3"/>
  <c r="E36" i="3" s="1"/>
  <c r="C17" i="25"/>
  <c r="S6" i="2"/>
  <c r="R6" i="2"/>
  <c r="P6" i="2"/>
  <c r="O6" i="2"/>
  <c r="M6" i="2"/>
  <c r="K6" i="2"/>
  <c r="J6" i="2"/>
  <c r="H6" i="2"/>
  <c r="G6" i="2"/>
  <c r="E6" i="2"/>
  <c r="C6" i="2"/>
  <c r="G17" i="2"/>
  <c r="G20" i="2" s="1"/>
  <c r="G17" i="18" l="1"/>
  <c r="M17" i="18"/>
  <c r="T17" i="18"/>
  <c r="J17" i="18"/>
  <c r="Q17" i="18"/>
  <c r="E17" i="18"/>
  <c r="K17" i="18"/>
  <c r="R17" i="18"/>
  <c r="H17" i="18"/>
  <c r="O17" i="18"/>
  <c r="U17" i="18"/>
  <c r="Q15" i="11"/>
  <c r="U15" i="11"/>
  <c r="K15" i="11"/>
  <c r="M15" i="7"/>
  <c r="K15" i="7"/>
  <c r="C20" i="25"/>
  <c r="R36" i="9"/>
  <c r="AC15" i="6" l="1"/>
  <c r="AB15" i="6"/>
  <c r="AA15" i="6"/>
  <c r="Z15" i="6"/>
  <c r="Z15" i="4"/>
  <c r="Y15" i="4"/>
  <c r="X15" i="4"/>
  <c r="W15" i="4"/>
  <c r="AK32" i="3"/>
  <c r="AJ32" i="3"/>
  <c r="AI32" i="3"/>
  <c r="AH32" i="3"/>
  <c r="AL30" i="3"/>
  <c r="AL29" i="3"/>
  <c r="AL28" i="3"/>
  <c r="AL27" i="3"/>
  <c r="AL26" i="3"/>
  <c r="AL25" i="3"/>
  <c r="AL24" i="3"/>
  <c r="AL23" i="3"/>
  <c r="AL22" i="3"/>
  <c r="AL21" i="3"/>
  <c r="AL20" i="3"/>
  <c r="AL19" i="3"/>
  <c r="AL18" i="3"/>
  <c r="AL17" i="3"/>
  <c r="AL16" i="3"/>
  <c r="AL15" i="3"/>
  <c r="AL14" i="3"/>
  <c r="AL13" i="3"/>
  <c r="AL12" i="3"/>
  <c r="AL11" i="3"/>
  <c r="AL10" i="3"/>
  <c r="AC17" i="2"/>
  <c r="AB17" i="2"/>
  <c r="AA17" i="2"/>
  <c r="C16" i="23"/>
  <c r="C19" i="22"/>
  <c r="C13" i="21"/>
  <c r="C19" i="20"/>
  <c r="Y19" i="19"/>
  <c r="Y22" i="19" s="1"/>
  <c r="C19" i="19"/>
  <c r="C14" i="18"/>
  <c r="U15" i="17"/>
  <c r="T15" i="17"/>
  <c r="R15" i="17"/>
  <c r="Q15" i="17"/>
  <c r="E15" i="17"/>
  <c r="C15" i="17"/>
  <c r="C12" i="16"/>
  <c r="E16" i="15"/>
  <c r="C16" i="15"/>
  <c r="C19" i="23" l="1"/>
  <c r="C22" i="22"/>
  <c r="C16" i="21"/>
  <c r="C23" i="20"/>
  <c r="C22" i="19"/>
  <c r="C17" i="18"/>
  <c r="U18" i="17"/>
  <c r="Q18" i="17"/>
  <c r="R18" i="17"/>
  <c r="E18" i="17"/>
  <c r="C18" i="17"/>
  <c r="T18" i="17"/>
  <c r="C15" i="16"/>
  <c r="C19" i="15"/>
  <c r="E19" i="15"/>
  <c r="AL32" i="3"/>
  <c r="E18" i="14"/>
  <c r="C18" i="14"/>
  <c r="C24" i="13"/>
  <c r="C28" i="12"/>
  <c r="W12" i="11"/>
  <c r="W15" i="11" s="1"/>
  <c r="E12" i="11"/>
  <c r="C12" i="11"/>
  <c r="Y12" i="10"/>
  <c r="Y15" i="10" s="1"/>
  <c r="C12" i="10"/>
  <c r="X33" i="9"/>
  <c r="X36" i="9" s="1"/>
  <c r="W33" i="9"/>
  <c r="W36" i="9" s="1"/>
  <c r="J33" i="9"/>
  <c r="H33" i="9"/>
  <c r="G33" i="9"/>
  <c r="E33" i="9"/>
  <c r="C33" i="9"/>
  <c r="Y17" i="8"/>
  <c r="Y21" i="8" s="1"/>
  <c r="X17" i="8"/>
  <c r="X21" i="8" s="1"/>
  <c r="W17" i="8"/>
  <c r="W21" i="8" s="1"/>
  <c r="U17" i="8"/>
  <c r="T17" i="8"/>
  <c r="R17" i="8"/>
  <c r="Q17" i="8"/>
  <c r="O17" i="8"/>
  <c r="K17" i="8"/>
  <c r="J17" i="8"/>
  <c r="H17" i="8"/>
  <c r="G17" i="8"/>
  <c r="E17" i="8"/>
  <c r="C17" i="8"/>
  <c r="R12" i="7"/>
  <c r="O12" i="7"/>
  <c r="J12" i="7"/>
  <c r="H12" i="7"/>
  <c r="G12" i="7"/>
  <c r="E12" i="7"/>
  <c r="C12" i="7"/>
  <c r="X15" i="6"/>
  <c r="X19" i="6" s="1"/>
  <c r="W15" i="6"/>
  <c r="W19" i="6" s="1"/>
  <c r="U15" i="6"/>
  <c r="T15" i="6"/>
  <c r="R15" i="6"/>
  <c r="K15" i="6"/>
  <c r="J15" i="6"/>
  <c r="H15" i="6"/>
  <c r="G15" i="6"/>
  <c r="E15" i="6"/>
  <c r="C15" i="6"/>
  <c r="U13" i="5"/>
  <c r="R13" i="5"/>
  <c r="O13" i="5"/>
  <c r="M13" i="5"/>
  <c r="K13" i="5"/>
  <c r="J13" i="5"/>
  <c r="H13" i="5"/>
  <c r="G13" i="5"/>
  <c r="E13" i="5"/>
  <c r="C13" i="5"/>
  <c r="K17" i="2"/>
  <c r="J17" i="2"/>
  <c r="J15" i="4"/>
  <c r="H15" i="4"/>
  <c r="G15" i="4"/>
  <c r="E15" i="4"/>
  <c r="C15" i="4"/>
  <c r="X32" i="3"/>
  <c r="X36" i="3" s="1"/>
  <c r="W32" i="3"/>
  <c r="W36" i="3" s="1"/>
  <c r="U32" i="3"/>
  <c r="T32" i="3"/>
  <c r="R32" i="3"/>
  <c r="Q32" i="3"/>
  <c r="O32" i="3"/>
  <c r="M32" i="3"/>
  <c r="J32" i="3"/>
  <c r="G32" i="3"/>
  <c r="C32" i="3"/>
  <c r="Y17" i="2"/>
  <c r="Y20" i="2" s="1"/>
  <c r="W17" i="2"/>
  <c r="W20" i="2" s="1"/>
  <c r="U17" i="2"/>
  <c r="U20" i="2" s="1"/>
  <c r="S17" i="2"/>
  <c r="R17" i="2"/>
  <c r="P17" i="2"/>
  <c r="O17" i="2"/>
  <c r="M17" i="2"/>
  <c r="H17" i="2"/>
  <c r="E17" i="2"/>
  <c r="C17" i="2"/>
  <c r="R36" i="3" l="1"/>
  <c r="U36" i="3"/>
  <c r="G36" i="3"/>
  <c r="Q36" i="3"/>
  <c r="C36" i="3"/>
  <c r="J36" i="3"/>
  <c r="T36" i="3"/>
  <c r="M36" i="3"/>
  <c r="O36" i="3"/>
  <c r="C28" i="13"/>
  <c r="C31" i="12"/>
  <c r="E15" i="11"/>
  <c r="C15" i="11"/>
  <c r="C15" i="10"/>
  <c r="H36" i="9"/>
  <c r="C36" i="9"/>
  <c r="J36" i="9"/>
  <c r="E36" i="9"/>
  <c r="G36" i="9"/>
  <c r="K21" i="8"/>
  <c r="G21" i="8"/>
  <c r="U21" i="8"/>
  <c r="H21" i="8"/>
  <c r="Q21" i="8"/>
  <c r="E21" i="8"/>
  <c r="T21" i="8"/>
  <c r="O21" i="8"/>
  <c r="C21" i="8"/>
  <c r="J21" i="8"/>
  <c r="R21" i="8"/>
  <c r="G15" i="7"/>
  <c r="H15" i="7"/>
  <c r="C15" i="7"/>
  <c r="J15" i="7"/>
  <c r="R15" i="7"/>
  <c r="E15" i="7"/>
  <c r="O15" i="7"/>
  <c r="G19" i="6"/>
  <c r="R19" i="6"/>
  <c r="H19" i="6"/>
  <c r="T19" i="6"/>
  <c r="C19" i="6"/>
  <c r="J19" i="6"/>
  <c r="U19" i="6"/>
  <c r="E19" i="6"/>
  <c r="K19" i="6"/>
  <c r="M17" i="5"/>
  <c r="K17" i="5"/>
  <c r="O17" i="5"/>
  <c r="U17" i="5"/>
  <c r="C17" i="5"/>
  <c r="J17" i="5"/>
  <c r="R17" i="5"/>
  <c r="C19" i="4"/>
  <c r="G19" i="4"/>
  <c r="J19" i="4"/>
  <c r="H19" i="4"/>
  <c r="E21" i="14"/>
  <c r="C21" i="14"/>
  <c r="G17" i="5"/>
  <c r="H17" i="5"/>
  <c r="E17" i="5"/>
  <c r="E19" i="4"/>
  <c r="E20" i="2"/>
  <c r="P20" i="2"/>
  <c r="J20" i="2"/>
  <c r="R20" i="2"/>
  <c r="K20" i="2"/>
  <c r="M20" i="2"/>
  <c r="S20" i="2"/>
  <c r="C20" i="2"/>
  <c r="O20" i="2"/>
  <c r="H20" i="2"/>
</calcChain>
</file>

<file path=xl/sharedStrings.xml><?xml version="1.0" encoding="utf-8"?>
<sst xmlns="http://schemas.openxmlformats.org/spreadsheetml/2006/main" count="1489" uniqueCount="356">
  <si>
    <t>Corbin City</t>
  </si>
  <si>
    <t>Estell Manor</t>
  </si>
  <si>
    <t>Weymouth Dist 01</t>
  </si>
  <si>
    <t>Weymouth Dist 02</t>
  </si>
  <si>
    <t>1st Legislative District</t>
  </si>
  <si>
    <t>General Assembly</t>
  </si>
  <si>
    <t>2nd Legislative District</t>
  </si>
  <si>
    <t>8th Legislative District</t>
  </si>
  <si>
    <t>Municipality</t>
  </si>
  <si>
    <t>Absecon</t>
  </si>
  <si>
    <t>Atlantic City</t>
  </si>
  <si>
    <t>Brigantine</t>
  </si>
  <si>
    <t>Buena Borough</t>
  </si>
  <si>
    <t>Buena Vista</t>
  </si>
  <si>
    <t>Egg Harbor City</t>
  </si>
  <si>
    <t>Egg Harbor Twp.</t>
  </si>
  <si>
    <t>Folsom</t>
  </si>
  <si>
    <t>Galloway Twp.</t>
  </si>
  <si>
    <t>Hamilton Twp.</t>
  </si>
  <si>
    <t>Hammonton</t>
  </si>
  <si>
    <t>Linwood</t>
  </si>
  <si>
    <t>Longport</t>
  </si>
  <si>
    <t>Margate</t>
  </si>
  <si>
    <t>Mullica</t>
  </si>
  <si>
    <t>Northfield</t>
  </si>
  <si>
    <t>Pleasantville</t>
  </si>
  <si>
    <t>Port Republic</t>
  </si>
  <si>
    <t>Somers Point</t>
  </si>
  <si>
    <t>Ventnor</t>
  </si>
  <si>
    <t>Weymouth</t>
  </si>
  <si>
    <t>Total</t>
  </si>
  <si>
    <t>Vote by Mail</t>
  </si>
  <si>
    <t>Provisionals</t>
  </si>
  <si>
    <t>Hand Count</t>
  </si>
  <si>
    <t>Grand Total</t>
  </si>
  <si>
    <t>9th Legislative District</t>
  </si>
  <si>
    <t>Absecon W1 D1</t>
  </si>
  <si>
    <t>Absecon W1 D2</t>
  </si>
  <si>
    <t>Absecon W1 D3</t>
  </si>
  <si>
    <t>Absecon W2 D1</t>
  </si>
  <si>
    <t>Absecon W2 D2</t>
  </si>
  <si>
    <t>Absecon W2 D3</t>
  </si>
  <si>
    <t>Mayor</t>
  </si>
  <si>
    <t>Council</t>
  </si>
  <si>
    <t>Ward 1</t>
  </si>
  <si>
    <t>Ward 2</t>
  </si>
  <si>
    <t>Unexpired Term</t>
  </si>
  <si>
    <t>Atlantic City W1 D1</t>
  </si>
  <si>
    <t>Atlantic City W1 D2</t>
  </si>
  <si>
    <t>Atlantic City W1 D3</t>
  </si>
  <si>
    <t>Atlantic City W1 D4</t>
  </si>
  <si>
    <t>Atlantic City W2 D1</t>
  </si>
  <si>
    <t>Atlantic City W2 D2</t>
  </si>
  <si>
    <t>Atlantic City W2 D3</t>
  </si>
  <si>
    <t>Atlantic City W3 D1</t>
  </si>
  <si>
    <t>Atlantic City W3 D2</t>
  </si>
  <si>
    <t>Atlantic City W3 D3</t>
  </si>
  <si>
    <t>Atlantic City W3 D4</t>
  </si>
  <si>
    <t>Atlantic City W4 D1</t>
  </si>
  <si>
    <t>Atlantic City W4 D2</t>
  </si>
  <si>
    <t>Atlantic City W4 D3</t>
  </si>
  <si>
    <t>Atlantic City W4 D4</t>
  </si>
  <si>
    <t>Atlantic City W5 D1</t>
  </si>
  <si>
    <t>Atlantic City W5 D2</t>
  </si>
  <si>
    <t>Atlantic City W6 D1</t>
  </si>
  <si>
    <t>Atlantic City W6 D2</t>
  </si>
  <si>
    <t>Atlantic City W6 D3</t>
  </si>
  <si>
    <t>Atlantic City W6 D4</t>
  </si>
  <si>
    <t>Brigantine Ward 01</t>
  </si>
  <si>
    <t>Brigantine Ward 02</t>
  </si>
  <si>
    <t>Brigantine Ward 03</t>
  </si>
  <si>
    <t>Brigantine Ward 04</t>
  </si>
  <si>
    <t>Buena Borough Dist 01</t>
  </si>
  <si>
    <t>Buena Borough Dist 02</t>
  </si>
  <si>
    <t>Buena Vista Township Dist 01</t>
  </si>
  <si>
    <t>Buena Vista Township Dist 02</t>
  </si>
  <si>
    <t>Buena Vista Township Dist 03</t>
  </si>
  <si>
    <t>Buena Vista Township Dist 04</t>
  </si>
  <si>
    <t>Township Committee</t>
  </si>
  <si>
    <t>Egg Harbor City W1 D1</t>
  </si>
  <si>
    <t>Egg Harbor City W1 D2</t>
  </si>
  <si>
    <t>Egg Harbor City W1 D3</t>
  </si>
  <si>
    <t>Egg Harbor City W2 D1</t>
  </si>
  <si>
    <t>Egg Harbor City W2 D2</t>
  </si>
  <si>
    <t>Egg Harbor City W2 D3</t>
  </si>
  <si>
    <t>Common Council</t>
  </si>
  <si>
    <t>Egg Harbor Township Dist 01</t>
  </si>
  <si>
    <t>Egg Harbor Township Dist 02</t>
  </si>
  <si>
    <t>Egg Harbor Township Dist 03</t>
  </si>
  <si>
    <t>Egg Harbor Township Dist 04</t>
  </si>
  <si>
    <t>Egg Harbor Township Dist 05</t>
  </si>
  <si>
    <t>Egg Harbor Township Dist 06</t>
  </si>
  <si>
    <t>Egg Harbor Township Dist 07</t>
  </si>
  <si>
    <t>Egg Harbor Township Dist 08</t>
  </si>
  <si>
    <t>Egg Harbor Township Dist 09</t>
  </si>
  <si>
    <t>Egg Harbor Township Dist 10</t>
  </si>
  <si>
    <t>Egg Harbor Township Dist 11</t>
  </si>
  <si>
    <t>Egg Harbor Township Dist 12</t>
  </si>
  <si>
    <t>Egg Harbor Township Dist 13</t>
  </si>
  <si>
    <t>Egg Harbor Township Dist 14</t>
  </si>
  <si>
    <t>Egg Harbor Township Dist 15</t>
  </si>
  <si>
    <t>Egg Harbor Township Dist 16</t>
  </si>
  <si>
    <t>Egg Harbor Township Dist 17</t>
  </si>
  <si>
    <t>Egg Harbor Township Dist 18</t>
  </si>
  <si>
    <t>Egg Harbor Township Dist 19</t>
  </si>
  <si>
    <t>Egg Harbor Township Dist 20</t>
  </si>
  <si>
    <t>Egg Harbor Township Dist 21</t>
  </si>
  <si>
    <t>Egg Harbor Township Dist 22</t>
  </si>
  <si>
    <t>Galloway Township Dist 01</t>
  </si>
  <si>
    <t>Galloway Township Dist 02</t>
  </si>
  <si>
    <t>Galloway Township Dist 03</t>
  </si>
  <si>
    <t>Galloway Township Dist 04</t>
  </si>
  <si>
    <t>Galloway Township Dist 05</t>
  </si>
  <si>
    <t>Galloway Township Dist 06</t>
  </si>
  <si>
    <t>Galloway Township Dist 07</t>
  </si>
  <si>
    <t>Galloway Township Dist 08</t>
  </si>
  <si>
    <t>Galloway Township Dist 09</t>
  </si>
  <si>
    <t>Galloway Township Dist 10</t>
  </si>
  <si>
    <t>Galloway Township Dist 11</t>
  </si>
  <si>
    <t>Galloway Township Dist 12</t>
  </si>
  <si>
    <t>Galloway Township Dist 13</t>
  </si>
  <si>
    <t>Galloway Township Dist 14</t>
  </si>
  <si>
    <t>Galloway Township Dist 15</t>
  </si>
  <si>
    <t>Galloway Township Dist 16</t>
  </si>
  <si>
    <t>Galloway Township Dist 17</t>
  </si>
  <si>
    <t>Hamilton Township Dist 01</t>
  </si>
  <si>
    <t>Hamilton Township Dist 02</t>
  </si>
  <si>
    <t>Hamilton Township Dist 03</t>
  </si>
  <si>
    <t>Hamilton Township Dist 04</t>
  </si>
  <si>
    <t>Hamilton Township Dist 05</t>
  </si>
  <si>
    <t>Hamilton Township Dist 06</t>
  </si>
  <si>
    <t>Hamilton Township Dist 07</t>
  </si>
  <si>
    <t>Hamilton Township Dist 08</t>
  </si>
  <si>
    <t>Hamilton Township Dist 09</t>
  </si>
  <si>
    <t>Hamilton Township Dist 10</t>
  </si>
  <si>
    <t>Hamilton Township Dist 11</t>
  </si>
  <si>
    <t>Hamilton Township Dist 12</t>
  </si>
  <si>
    <t>Hamilton Township Dist 13</t>
  </si>
  <si>
    <t>Hammonton Dist 01</t>
  </si>
  <si>
    <t>Hammonton Dist 02</t>
  </si>
  <si>
    <t>Hammonton Dist 03</t>
  </si>
  <si>
    <t>Hammonton Dist 04</t>
  </si>
  <si>
    <t>Hammonton Dist 05</t>
  </si>
  <si>
    <t>Hammonton Dist 06</t>
  </si>
  <si>
    <t>Hammonton Dist 07</t>
  </si>
  <si>
    <t>Linwood W2 D3</t>
  </si>
  <si>
    <t>Linwood W1 D1</t>
  </si>
  <si>
    <t>Linwood W1 D2</t>
  </si>
  <si>
    <t>Linwood W2 D1</t>
  </si>
  <si>
    <t>Linwood W2 D2</t>
  </si>
  <si>
    <t>Margate Dist 01</t>
  </si>
  <si>
    <t>Margate Dist 02</t>
  </si>
  <si>
    <t>Margate Dist 03</t>
  </si>
  <si>
    <t>Margate Dist 04</t>
  </si>
  <si>
    <t>Mullica Township Dist 1</t>
  </si>
  <si>
    <t>Mullica Township Dist 2</t>
  </si>
  <si>
    <t>Mullica Township Dist 3</t>
  </si>
  <si>
    <t>Northfield W1 D1</t>
  </si>
  <si>
    <t>Northfield W1 D2</t>
  </si>
  <si>
    <t>Northfield W1 D3</t>
  </si>
  <si>
    <t>Northfield W1 D4</t>
  </si>
  <si>
    <t>Northfield W2 D1</t>
  </si>
  <si>
    <t>Northfield W2 D2</t>
  </si>
  <si>
    <t>Northfield W2 D3</t>
  </si>
  <si>
    <t>Northfield W2 D4</t>
  </si>
  <si>
    <t>Pleasantville W1 D1</t>
  </si>
  <si>
    <t>Pleasantville W1 D2</t>
  </si>
  <si>
    <t>Pleasantville W1 D3</t>
  </si>
  <si>
    <t>Pleasantville W1 D4</t>
  </si>
  <si>
    <t>Pleasantville W2 D1</t>
  </si>
  <si>
    <t>Pleasantville W2 D2</t>
  </si>
  <si>
    <t>Pleasantville W2 D3</t>
  </si>
  <si>
    <t>Pleasantville W2 D4</t>
  </si>
  <si>
    <t>Port Republic Ward 1</t>
  </si>
  <si>
    <t>Port Republic Ward 2</t>
  </si>
  <si>
    <t>Somers Point W1 D1</t>
  </si>
  <si>
    <t>Somers Point W1 D2</t>
  </si>
  <si>
    <t>Somers Point W1 D3</t>
  </si>
  <si>
    <t>Somers Point W1 D4</t>
  </si>
  <si>
    <t>Somers Point W2 D1</t>
  </si>
  <si>
    <t>Somers Point W2 D2</t>
  </si>
  <si>
    <t>Somers Point W2 D3</t>
  </si>
  <si>
    <t>Somers Point W2 D4</t>
  </si>
  <si>
    <t>Ventnor Dist 01</t>
  </si>
  <si>
    <t>Ventnor Dist 02</t>
  </si>
  <si>
    <t>Ventnor Dist 03</t>
  </si>
  <si>
    <t>Ventnor Dist 04</t>
  </si>
  <si>
    <t>Ventnor Dist 05</t>
  </si>
  <si>
    <t>Public Count</t>
  </si>
  <si>
    <t>Governor</t>
  </si>
  <si>
    <t>Philip Murphy</t>
  </si>
  <si>
    <t>Vince Mazzeo</t>
  </si>
  <si>
    <t>John Armato</t>
  </si>
  <si>
    <t>Caren Fitzpatrick</t>
  </si>
  <si>
    <t>State Senate</t>
  </si>
  <si>
    <t>State        Senate</t>
  </si>
  <si>
    <t>2nd Legislative Distict</t>
  </si>
  <si>
    <t>Yolanda E. Garcia Balicki</t>
  </si>
  <si>
    <t>Dawn Marie Addiego</t>
  </si>
  <si>
    <t>David T. Wright</t>
  </si>
  <si>
    <t>Christopher C. Wilson</t>
  </si>
  <si>
    <t>1st Legislative Distict</t>
  </si>
  <si>
    <t>Mark Natale</t>
  </si>
  <si>
    <t>Allison Eckel</t>
  </si>
  <si>
    <t>8th Legislative Distict</t>
  </si>
  <si>
    <t>9th Legislative Distict</t>
  </si>
  <si>
    <t>Alexis Jackson</t>
  </si>
  <si>
    <t>Kristen Henninger-Holland</t>
  </si>
  <si>
    <t>County Clerk</t>
  </si>
  <si>
    <t>Commissioner</t>
  </si>
  <si>
    <t>At-Large</t>
  </si>
  <si>
    <t>Lisa Jiampetti</t>
  </si>
  <si>
    <t>Mico Lucide</t>
  </si>
  <si>
    <t>Celeste Fernandez</t>
  </si>
  <si>
    <t>Jelani Gandy</t>
  </si>
  <si>
    <t>Dr. William Beyers</t>
  </si>
  <si>
    <t>District 2</t>
  </si>
  <si>
    <t>District 5</t>
  </si>
  <si>
    <t>Robert J. Campbell</t>
  </si>
  <si>
    <t>Joyce Mollineaux</t>
  </si>
  <si>
    <t>Sherri Parmenter</t>
  </si>
  <si>
    <t>State Committee</t>
  </si>
  <si>
    <t>Stephen S. Light</t>
  </si>
  <si>
    <t>Sandra Cain</t>
  </si>
  <si>
    <t>Total Machine Count</t>
  </si>
  <si>
    <t>Total Vote by Mail</t>
  </si>
  <si>
    <t>Total Provisional Count</t>
  </si>
  <si>
    <t>Total Hand Count</t>
  </si>
  <si>
    <t>Total Public Count</t>
  </si>
  <si>
    <t>Total Registered Voters</t>
  </si>
  <si>
    <t>Marty Small, Sr.</t>
  </si>
  <si>
    <t>Tom Foley</t>
  </si>
  <si>
    <t>Stephanie Marshall</t>
  </si>
  <si>
    <t>George Tibbitt</t>
  </si>
  <si>
    <t>Bruce E. Weekes</t>
  </si>
  <si>
    <t>M. Suhel Ahmed</t>
  </si>
  <si>
    <t>Aaron Carrington</t>
  </si>
  <si>
    <t>Shameeka Harvey</t>
  </si>
  <si>
    <t>Geoffrey Dorsey</t>
  </si>
  <si>
    <t>Council-at-Large</t>
  </si>
  <si>
    <t>at-Large</t>
  </si>
  <si>
    <t>Ronnise White</t>
  </si>
  <si>
    <t>Yvonne Flyn</t>
  </si>
  <si>
    <t>Kim Hesse</t>
  </si>
  <si>
    <t>Eladia Rivera</t>
  </si>
  <si>
    <t>Shawn M. O'Brien</t>
  </si>
  <si>
    <t>James "Bear" Pesce</t>
  </si>
  <si>
    <t>William "Wick" Ward</t>
  </si>
  <si>
    <t>Diane E. Pogue</t>
  </si>
  <si>
    <t>Jim Gorman</t>
  </si>
  <si>
    <t>Mary Crawford</t>
  </si>
  <si>
    <t>Ken Kachnic</t>
  </si>
  <si>
    <t>Jason Babin</t>
  </si>
  <si>
    <t>Rodney Guishard</t>
  </si>
  <si>
    <t>Dr. Robin Moore</t>
  </si>
  <si>
    <t>No Petition Filed</t>
  </si>
  <si>
    <t>No Petition            Filed</t>
  </si>
  <si>
    <t>Council Ward 1</t>
  </si>
  <si>
    <t>Council Ward 2</t>
  </si>
  <si>
    <t>Council           at-Large</t>
  </si>
  <si>
    <t>Patricia L. Bowers</t>
  </si>
  <si>
    <t>Barbara B. Rheault</t>
  </si>
  <si>
    <t xml:space="preserve">Township </t>
  </si>
  <si>
    <t>Committee</t>
  </si>
  <si>
    <t>Jessica R. Carroll</t>
  </si>
  <si>
    <t>Barbara Anne Madden</t>
  </si>
  <si>
    <t>Danny Adcock</t>
  </si>
  <si>
    <t>Douglas D. Harmon</t>
  </si>
  <si>
    <t>Victor M. Carmona</t>
  </si>
  <si>
    <t>Bertilio "Bert" Correa</t>
  </si>
  <si>
    <t>Dan Myers</t>
  </si>
  <si>
    <t>Carol A. Zerbe</t>
  </si>
  <si>
    <t>Township</t>
  </si>
  <si>
    <t>Jack Ciattarelli</t>
  </si>
  <si>
    <t>Brian D. Levine</t>
  </si>
  <si>
    <t>Philip Rizzo</t>
  </si>
  <si>
    <t>Michael Testa</t>
  </si>
  <si>
    <t>Vince Polistina</t>
  </si>
  <si>
    <t>Seth Grossman</t>
  </si>
  <si>
    <t>Jean Stanfield</t>
  </si>
  <si>
    <t>Christopher J. Connors</t>
  </si>
  <si>
    <t>Erik Simonsen</t>
  </si>
  <si>
    <t>Antwan McClellan</t>
  </si>
  <si>
    <t>Don Guardian</t>
  </si>
  <si>
    <t>Claire Swift</t>
  </si>
  <si>
    <t>Brandon Umba</t>
  </si>
  <si>
    <t>Brian E. Rumpf</t>
  </si>
  <si>
    <t>Dianne C. Gove</t>
  </si>
  <si>
    <t>Joseph J. Giralo</t>
  </si>
  <si>
    <t>Frank X. Balles</t>
  </si>
  <si>
    <t>Maureen Kern</t>
  </si>
  <si>
    <t>James Bertino</t>
  </si>
  <si>
    <t>Robert Croce</t>
  </si>
  <si>
    <t>Cynthia Balles</t>
  </si>
  <si>
    <t>Nick LaRotonda</t>
  </si>
  <si>
    <t>Tom Forkin</t>
  </si>
  <si>
    <t>Matthew James Diullio-Jusino</t>
  </si>
  <si>
    <t>Maria Lacca</t>
  </si>
  <si>
    <t>Rizwan Khan Malik</t>
  </si>
  <si>
    <t>Rosalie M. Baker</t>
  </si>
  <si>
    <t>Joseph S. Mancuso, Jr.</t>
  </si>
  <si>
    <t>Aaron Krenzer</t>
  </si>
  <si>
    <t>Ellen Testa</t>
  </si>
  <si>
    <t>LaVerne Kirn</t>
  </si>
  <si>
    <t>Joseph Ricci, Jr.</t>
  </si>
  <si>
    <t>Ingrid E. Nieves-Clark</t>
  </si>
  <si>
    <t>Robin Sefton</t>
  </si>
  <si>
    <t>Andrew Parker</t>
  </si>
  <si>
    <t>Elizabeth (Betsy) Owen</t>
  </si>
  <si>
    <t>Christine Masker</t>
  </si>
  <si>
    <t>Albert W. Norman, Jr.</t>
  </si>
  <si>
    <t>Gregory Conway</t>
  </si>
  <si>
    <t>Tom Bassford</t>
  </si>
  <si>
    <t>Clifton Sudler, Jr.</t>
  </si>
  <si>
    <t>Muhammad Umar</t>
  </si>
  <si>
    <t>RJ      Amato III</t>
  </si>
  <si>
    <t>Richard Cheek</t>
  </si>
  <si>
    <t>Susan K. Hopkins</t>
  </si>
  <si>
    <t>William (Bill) Cappuccio</t>
  </si>
  <si>
    <t>Anthony Rizzotte</t>
  </si>
  <si>
    <t>Matthew Levinson</t>
  </si>
  <si>
    <t>June Byrnes</t>
  </si>
  <si>
    <t>Blair Albright</t>
  </si>
  <si>
    <t>Todd Michael</t>
  </si>
  <si>
    <t xml:space="preserve">Council </t>
  </si>
  <si>
    <t>Unexpired</t>
  </si>
  <si>
    <t>Term</t>
  </si>
  <si>
    <t>DeAnna DeMarco</t>
  </si>
  <si>
    <t>Bruce D. Crowe</t>
  </si>
  <si>
    <t>Kristi Hanselmann</t>
  </si>
  <si>
    <t>Greg Dewees</t>
  </si>
  <si>
    <t>Brian L. Smith</t>
  </si>
  <si>
    <t>Carolyn Bucci</t>
  </si>
  <si>
    <t>Steven Allgeyer</t>
  </si>
  <si>
    <t>Doris A. Bugdon</t>
  </si>
  <si>
    <t>Janice Johnston</t>
  </si>
  <si>
    <t>Howard W. Dill</t>
  </si>
  <si>
    <t>Kenneth R. Haeser</t>
  </si>
  <si>
    <t xml:space="preserve"> </t>
  </si>
  <si>
    <t>Nicholas Tiberio</t>
  </si>
  <si>
    <t>Gina K Andaloro</t>
  </si>
  <si>
    <t>Patricia A Andaloro</t>
  </si>
  <si>
    <t>Shawn M. Busch</t>
  </si>
  <si>
    <t>Frank Perri, Jr.</t>
  </si>
  <si>
    <t>John P. Capizola, Jr.</t>
  </si>
  <si>
    <t>Nikki M. Nichols</t>
  </si>
  <si>
    <t>Carlo Favretto, Jr.</t>
  </si>
  <si>
    <t>Hirsh V. Singh</t>
  </si>
  <si>
    <t>Sean. P Romero</t>
  </si>
  <si>
    <t>Michael Torrissi, Jr.</t>
  </si>
  <si>
    <t>Ray R. Ellis, Jr.</t>
  </si>
  <si>
    <t>Lawrence "Tony" Davenport</t>
  </si>
  <si>
    <t>Cornelius "Neil" Kane</t>
  </si>
  <si>
    <t>Anthony "Tony" Penza</t>
  </si>
  <si>
    <t>Monica "Niki" Giberson</t>
  </si>
  <si>
    <t>Rocco "Rick" Fichetola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</si>
</sst>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);\(0\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17" applyNumberFormat="0" applyFill="0" applyAlignment="0" applyProtection="0"/>
    <xf numFmtId="0" fontId="8" fillId="0" borderId="18" applyNumberFormat="0" applyFill="0" applyAlignment="0" applyProtection="0"/>
    <xf numFmtId="0" fontId="9" fillId="0" borderId="19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20" applyNumberFormat="0" applyAlignment="0" applyProtection="0"/>
    <xf numFmtId="0" fontId="14" fillId="6" borderId="21" applyNumberFormat="0" applyAlignment="0" applyProtection="0"/>
    <xf numFmtId="0" fontId="15" fillId="6" borderId="20" applyNumberFormat="0" applyAlignment="0" applyProtection="0"/>
    <xf numFmtId="0" fontId="16" fillId="0" borderId="22" applyNumberFormat="0" applyFill="0" applyAlignment="0" applyProtection="0"/>
    <xf numFmtId="0" fontId="17" fillId="7" borderId="23" applyNumberFormat="0" applyAlignment="0" applyProtection="0"/>
    <xf numFmtId="0" fontId="18" fillId="0" borderId="0" applyNumberFormat="0" applyFill="0" applyBorder="0" applyAlignment="0" applyProtection="0"/>
    <xf numFmtId="0" fontId="5" fillId="8" borderId="24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25" applyNumberFormat="0" applyFill="0" applyAlignment="0" applyProtection="0"/>
    <xf numFmtId="0" fontId="20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0" fillId="32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10" xfId="0" applyNumberFormat="1" applyFont="1" applyFill="1" applyBorder="1" applyAlignment="1" applyProtection="1">
      <alignment horizontal="center"/>
    </xf>
    <xf numFmtId="0" fontId="0" fillId="0" borderId="10" xfId="0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3" fontId="0" fillId="0" borderId="0" xfId="0" applyNumberFormat="1" applyFont="1"/>
    <xf numFmtId="3" fontId="3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37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/>
    <xf numFmtId="0" fontId="1" fillId="0" borderId="0" xfId="0" applyFont="1" applyBorder="1"/>
    <xf numFmtId="0" fontId="0" fillId="0" borderId="0" xfId="0" applyBorder="1"/>
    <xf numFmtId="3" fontId="1" fillId="0" borderId="0" xfId="0" applyNumberFormat="1" applyFont="1" applyBorder="1" applyAlignment="1">
      <alignment horizontal="center"/>
    </xf>
    <xf numFmtId="3" fontId="0" fillId="0" borderId="0" xfId="0" applyNumberFormat="1" applyFont="1" applyBorder="1"/>
    <xf numFmtId="3" fontId="0" fillId="0" borderId="12" xfId="0" applyNumberFormat="1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3" fontId="0" fillId="0" borderId="13" xfId="0" applyNumberFormat="1" applyFont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center" vertical="center" wrapText="1"/>
    </xf>
    <xf numFmtId="37" fontId="0" fillId="0" borderId="10" xfId="0" applyNumberFormat="1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0" fontId="0" fillId="0" borderId="0" xfId="0" applyFont="1" applyAlignment="1">
      <alignment horizontal="left"/>
    </xf>
    <xf numFmtId="37" fontId="0" fillId="0" borderId="0" xfId="0" applyNumberFormat="1" applyFont="1" applyBorder="1" applyAlignment="1">
      <alignment horizontal="center"/>
    </xf>
    <xf numFmtId="49" fontId="0" fillId="0" borderId="0" xfId="0" applyNumberFormat="1" applyFont="1" applyAlignment="1">
      <alignment horizontal="left"/>
    </xf>
    <xf numFmtId="37" fontId="0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center"/>
    </xf>
    <xf numFmtId="37" fontId="3" fillId="0" borderId="1" xfId="0" applyNumberFormat="1" applyFont="1" applyBorder="1" applyAlignment="1">
      <alignment horizontal="center"/>
    </xf>
    <xf numFmtId="37" fontId="3" fillId="0" borderId="0" xfId="0" applyNumberFormat="1" applyFont="1" applyBorder="1" applyAlignment="1">
      <alignment horizontal="center"/>
    </xf>
    <xf numFmtId="37" fontId="4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3" fontId="0" fillId="0" borderId="10" xfId="0" applyNumberFormat="1" applyFont="1" applyFill="1" applyBorder="1" applyAlignment="1" applyProtection="1">
      <alignment horizontal="center"/>
    </xf>
    <xf numFmtId="3" fontId="0" fillId="0" borderId="26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3" fontId="3" fillId="0" borderId="0" xfId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0" fontId="1" fillId="0" borderId="0" xfId="0" applyFont="1" applyBorder="1" applyAlignment="1"/>
    <xf numFmtId="0" fontId="0" fillId="0" borderId="26" xfId="0" applyNumberFormat="1" applyFont="1" applyFill="1" applyBorder="1" applyAlignment="1" applyProtection="1">
      <alignment horizont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27" xfId="0" applyNumberFormat="1" applyFont="1" applyFill="1" applyBorder="1" applyAlignment="1" applyProtection="1">
      <alignment horizontal="center"/>
    </xf>
    <xf numFmtId="3" fontId="1" fillId="0" borderId="8" xfId="0" applyNumberFormat="1" applyFont="1" applyBorder="1" applyAlignment="1">
      <alignment horizontal="center"/>
    </xf>
    <xf numFmtId="3" fontId="0" fillId="0" borderId="27" xfId="0" applyNumberFormat="1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Border="1" applyAlignment="1"/>
    <xf numFmtId="0" fontId="1" fillId="0" borderId="0" xfId="0" applyFont="1" applyAlignment="1">
      <alignment vertical="center"/>
    </xf>
    <xf numFmtId="3" fontId="4" fillId="0" borderId="0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4" fillId="0" borderId="0" xfId="1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3" fontId="0" fillId="0" borderId="28" xfId="0" applyNumberFormat="1" applyFont="1" applyFill="1" applyBorder="1" applyAlignment="1">
      <alignment horizontal="center"/>
    </xf>
    <xf numFmtId="3" fontId="0" fillId="0" borderId="26" xfId="0" applyNumberFormat="1" applyFont="1" applyFill="1" applyBorder="1" applyAlignment="1">
      <alignment horizontal="center"/>
    </xf>
    <xf numFmtId="0" fontId="0" fillId="0" borderId="0" xfId="0"/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4" fillId="0" borderId="6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center" vertical="center" wrapText="1"/>
    </xf>
    <xf numFmtId="3" fontId="4" fillId="0" borderId="7" xfId="1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/>
    </xf>
    <xf numFmtId="3" fontId="4" fillId="0" borderId="3" xfId="1" applyNumberFormat="1" applyFont="1" applyBorder="1" applyAlignment="1">
      <alignment horizontal="center" vertical="center" wrapText="1"/>
    </xf>
    <xf numFmtId="3" fontId="4" fillId="0" borderId="9" xfId="1" applyNumberFormat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4" fillId="0" borderId="8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3" fontId="0" fillId="0" borderId="13" xfId="0" applyNumberFormat="1" applyFont="1" applyBorder="1" applyAlignment="1">
      <alignment horizontal="center" vertical="center"/>
    </xf>
    <xf numFmtId="3" fontId="0" fillId="0" borderId="26" xfId="0" applyNumberFormat="1" applyFont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900"/>
  <sheetViews>
    <sheetView tabSelected="1"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/>
    </sheetView>
  </sheetViews>
  <sheetFormatPr defaultRowHeight="15" x14ac:dyDescent="0.25"/>
  <cols>
    <col min="1" max="1" width="22.7109375" style="7" bestFit="1" customWidth="1"/>
    <col min="2" max="2" width="1.7109375" style="7" customWidth="1"/>
    <col min="3" max="3" width="9.7109375" style="7" customWidth="1"/>
    <col min="4" max="4" width="1.7109375" style="7" customWidth="1"/>
    <col min="5" max="5" width="12.140625" style="7" customWidth="1"/>
    <col min="6" max="6" width="1.7109375" style="21" customWidth="1"/>
    <col min="7" max="7" width="12.140625" style="7" customWidth="1"/>
    <col min="8" max="8" width="12.42578125" style="7" customWidth="1"/>
    <col min="9" max="9" width="1.7109375" style="7" customWidth="1"/>
    <col min="10" max="10" width="9.7109375" style="12" customWidth="1"/>
    <col min="11" max="11" width="1.7109375" style="7" customWidth="1"/>
    <col min="12" max="12" width="8.7109375" style="7" customWidth="1"/>
    <col min="13" max="13" width="10.7109375" style="7" customWidth="1"/>
    <col min="14" max="14" width="1.7109375" style="21" customWidth="1"/>
    <col min="15" max="15" width="12.140625" style="7" customWidth="1"/>
    <col min="16" max="16" width="1.7109375" style="21" customWidth="1"/>
    <col min="17" max="18" width="9.7109375" style="7" customWidth="1"/>
    <col min="19" max="19" width="1.7109375" style="7" customWidth="1"/>
    <col min="20" max="20" width="12.140625" style="7" customWidth="1"/>
    <col min="21" max="21" width="1.7109375" style="21" customWidth="1"/>
    <col min="22" max="22" width="10.7109375" style="7" customWidth="1"/>
    <col min="23" max="23" width="12.140625" style="7" customWidth="1"/>
    <col min="24" max="24" width="1.7109375" style="7" customWidth="1"/>
    <col min="25" max="26" width="9.7109375" style="7" customWidth="1"/>
    <col min="27" max="27" width="1.7109375" style="7" customWidth="1"/>
    <col min="28" max="28" width="12.140625" style="7" customWidth="1"/>
    <col min="29" max="29" width="1.7109375" style="7" customWidth="1"/>
    <col min="30" max="30" width="9.7109375" style="7" customWidth="1"/>
    <col min="31" max="31" width="1.7109375" style="7" customWidth="1"/>
    <col min="32" max="32" width="12.140625" style="7" customWidth="1"/>
    <col min="33" max="33" width="1.7109375" style="7" customWidth="1"/>
    <col min="34" max="34" width="9.7109375" style="7" customWidth="1"/>
    <col min="35" max="35" width="10.7109375" style="7" customWidth="1"/>
    <col min="36" max="36" width="1.7109375" style="7" customWidth="1"/>
    <col min="37" max="38" width="10.7109375" style="7" customWidth="1"/>
    <col min="39" max="39" width="1.7109375" style="7" customWidth="1"/>
    <col min="40" max="40" width="12.28515625" style="31" customWidth="1"/>
    <col min="41" max="42" width="8.7109375" style="31" customWidth="1"/>
    <col min="43" max="43" width="13" style="31" bestFit="1" customWidth="1"/>
    <col min="44" max="44" width="8.7109375" style="31" customWidth="1"/>
    <col min="45" max="45" width="9.7109375" style="31" customWidth="1"/>
    <col min="46" max="16384" width="9.140625" style="7"/>
  </cols>
  <sheetData>
    <row r="2" spans="1:45" ht="15" customHeight="1" x14ac:dyDescent="0.25">
      <c r="E2" s="104" t="s">
        <v>201</v>
      </c>
      <c r="F2" s="104"/>
      <c r="G2" s="104"/>
      <c r="H2" s="104"/>
      <c r="J2" s="104" t="s">
        <v>196</v>
      </c>
      <c r="K2" s="104"/>
      <c r="L2" s="104"/>
      <c r="M2" s="104"/>
      <c r="N2" s="55"/>
      <c r="O2" s="104" t="s">
        <v>204</v>
      </c>
      <c r="P2" s="104"/>
      <c r="Q2" s="104"/>
      <c r="R2" s="104"/>
      <c r="T2" s="104" t="s">
        <v>205</v>
      </c>
      <c r="U2" s="104"/>
      <c r="V2" s="104"/>
      <c r="W2" s="104"/>
    </row>
    <row r="3" spans="1:45" ht="15" customHeight="1" x14ac:dyDescent="0.25">
      <c r="C3" s="105" t="s">
        <v>189</v>
      </c>
      <c r="D3" s="12"/>
      <c r="E3" s="104" t="s">
        <v>195</v>
      </c>
      <c r="F3" s="7"/>
      <c r="G3" s="105" t="s">
        <v>5</v>
      </c>
      <c r="H3" s="105"/>
      <c r="J3" s="104" t="s">
        <v>195</v>
      </c>
      <c r="L3" s="105" t="s">
        <v>5</v>
      </c>
      <c r="M3" s="105"/>
      <c r="N3" s="56"/>
      <c r="O3" s="104" t="s">
        <v>195</v>
      </c>
      <c r="P3" s="7"/>
      <c r="Q3" s="105" t="s">
        <v>5</v>
      </c>
      <c r="R3" s="105"/>
      <c r="T3" s="104" t="s">
        <v>195</v>
      </c>
      <c r="U3" s="7"/>
      <c r="V3" s="105" t="s">
        <v>5</v>
      </c>
      <c r="W3" s="105"/>
      <c r="Y3" s="105" t="s">
        <v>208</v>
      </c>
      <c r="Z3" s="105"/>
      <c r="AB3" s="104" t="s">
        <v>209</v>
      </c>
      <c r="AC3" s="104"/>
      <c r="AD3" s="104"/>
      <c r="AE3" s="104"/>
      <c r="AF3" s="104"/>
    </row>
    <row r="4" spans="1:45" x14ac:dyDescent="0.25">
      <c r="C4" s="105"/>
      <c r="D4" s="12"/>
      <c r="E4" s="104"/>
      <c r="F4" s="7"/>
      <c r="G4" s="105"/>
      <c r="H4" s="105"/>
      <c r="J4" s="104"/>
      <c r="L4" s="105"/>
      <c r="M4" s="105"/>
      <c r="N4" s="56"/>
      <c r="O4" s="104"/>
      <c r="P4" s="7"/>
      <c r="Q4" s="105"/>
      <c r="R4" s="105"/>
      <c r="T4" s="104"/>
      <c r="U4" s="7"/>
      <c r="V4" s="105"/>
      <c r="W4" s="105"/>
      <c r="Y4" s="105"/>
      <c r="Z4" s="105"/>
      <c r="AB4" s="54" t="s">
        <v>240</v>
      </c>
      <c r="AC4" s="12"/>
      <c r="AD4" s="50" t="s">
        <v>216</v>
      </c>
      <c r="AE4" s="12"/>
      <c r="AF4" s="50" t="s">
        <v>217</v>
      </c>
      <c r="AG4" s="3"/>
      <c r="AH4" s="119" t="s">
        <v>221</v>
      </c>
      <c r="AI4" s="119"/>
      <c r="AJ4" s="50"/>
      <c r="AK4" s="119" t="s">
        <v>221</v>
      </c>
      <c r="AL4" s="119"/>
      <c r="AN4" s="123" t="s">
        <v>188</v>
      </c>
      <c r="AO4" s="123"/>
      <c r="AP4" s="123"/>
      <c r="AQ4" s="123"/>
      <c r="AR4" s="123"/>
      <c r="AS4" s="123"/>
    </row>
    <row r="5" spans="1:45" ht="5.0999999999999996" customHeight="1" thickBot="1" x14ac:dyDescent="0.3">
      <c r="C5" s="3"/>
      <c r="D5" s="12"/>
      <c r="E5" s="50"/>
      <c r="F5" s="52"/>
      <c r="G5" s="50"/>
      <c r="H5" s="50"/>
      <c r="AH5" s="12"/>
      <c r="AI5" s="12"/>
      <c r="AK5" s="12"/>
      <c r="AL5" s="12"/>
      <c r="AN5" s="41"/>
      <c r="AO5" s="41"/>
      <c r="AP5" s="41"/>
      <c r="AQ5" s="41"/>
      <c r="AR5" s="41"/>
      <c r="AS5" s="41"/>
    </row>
    <row r="6" spans="1:45" s="21" customFormat="1" ht="12.75" customHeight="1" x14ac:dyDescent="0.25">
      <c r="C6" s="107" t="s">
        <v>190</v>
      </c>
      <c r="D6" s="13"/>
      <c r="E6" s="110" t="s">
        <v>197</v>
      </c>
      <c r="F6" s="13"/>
      <c r="G6" s="116" t="s">
        <v>344</v>
      </c>
      <c r="H6" s="113" t="s">
        <v>200</v>
      </c>
      <c r="J6" s="107" t="s">
        <v>191</v>
      </c>
      <c r="L6" s="116" t="s">
        <v>192</v>
      </c>
      <c r="M6" s="113" t="s">
        <v>193</v>
      </c>
      <c r="N6" s="53"/>
      <c r="O6" s="110" t="s">
        <v>198</v>
      </c>
      <c r="P6" s="53"/>
      <c r="Q6" s="116" t="s">
        <v>202</v>
      </c>
      <c r="R6" s="113" t="s">
        <v>203</v>
      </c>
      <c r="S6" s="61"/>
      <c r="T6" s="110" t="s">
        <v>199</v>
      </c>
      <c r="V6" s="116" t="s">
        <v>206</v>
      </c>
      <c r="W6" s="113" t="s">
        <v>207</v>
      </c>
      <c r="Y6" s="116" t="s">
        <v>211</v>
      </c>
      <c r="Z6" s="113" t="s">
        <v>212</v>
      </c>
      <c r="AB6" s="110" t="s">
        <v>213</v>
      </c>
      <c r="AD6" s="110" t="s">
        <v>214</v>
      </c>
      <c r="AF6" s="110" t="s">
        <v>215</v>
      </c>
      <c r="AH6" s="116" t="s">
        <v>218</v>
      </c>
      <c r="AI6" s="113" t="s">
        <v>247</v>
      </c>
      <c r="AJ6" s="67"/>
      <c r="AK6" s="116" t="s">
        <v>219</v>
      </c>
      <c r="AL6" s="113" t="s">
        <v>220</v>
      </c>
      <c r="AN6" s="127" t="s">
        <v>229</v>
      </c>
      <c r="AO6" s="120" t="s">
        <v>224</v>
      </c>
      <c r="AP6" s="120" t="s">
        <v>225</v>
      </c>
      <c r="AQ6" s="120" t="s">
        <v>226</v>
      </c>
      <c r="AR6" s="120" t="s">
        <v>227</v>
      </c>
      <c r="AS6" s="124" t="s">
        <v>228</v>
      </c>
    </row>
    <row r="7" spans="1:45" s="13" customFormat="1" ht="15" customHeight="1" x14ac:dyDescent="0.25">
      <c r="A7" s="106" t="s">
        <v>8</v>
      </c>
      <c r="B7" s="51"/>
      <c r="C7" s="108"/>
      <c r="E7" s="111"/>
      <c r="G7" s="117"/>
      <c r="H7" s="114"/>
      <c r="J7" s="108"/>
      <c r="L7" s="117"/>
      <c r="M7" s="114"/>
      <c r="N7" s="53"/>
      <c r="O7" s="111"/>
      <c r="P7" s="53"/>
      <c r="Q7" s="117"/>
      <c r="R7" s="114"/>
      <c r="S7" s="62"/>
      <c r="T7" s="111"/>
      <c r="V7" s="117"/>
      <c r="W7" s="114"/>
      <c r="Y7" s="117"/>
      <c r="Z7" s="114"/>
      <c r="AB7" s="111"/>
      <c r="AD7" s="111"/>
      <c r="AF7" s="111"/>
      <c r="AH7" s="117"/>
      <c r="AI7" s="114"/>
      <c r="AJ7" s="53"/>
      <c r="AK7" s="117"/>
      <c r="AL7" s="114"/>
      <c r="AN7" s="128"/>
      <c r="AO7" s="121"/>
      <c r="AP7" s="121"/>
      <c r="AQ7" s="121"/>
      <c r="AR7" s="121"/>
      <c r="AS7" s="125"/>
    </row>
    <row r="8" spans="1:45" s="13" customFormat="1" ht="21.75" customHeight="1" thickBot="1" x14ac:dyDescent="0.3">
      <c r="A8" s="106"/>
      <c r="B8" s="51"/>
      <c r="C8" s="109"/>
      <c r="E8" s="112"/>
      <c r="G8" s="118"/>
      <c r="H8" s="115"/>
      <c r="J8" s="109"/>
      <c r="L8" s="118"/>
      <c r="M8" s="115"/>
      <c r="N8" s="53"/>
      <c r="O8" s="112"/>
      <c r="P8" s="53"/>
      <c r="Q8" s="118"/>
      <c r="R8" s="115"/>
      <c r="S8" s="62"/>
      <c r="T8" s="112"/>
      <c r="V8" s="118"/>
      <c r="W8" s="115"/>
      <c r="Y8" s="118"/>
      <c r="Z8" s="115"/>
      <c r="AB8" s="112"/>
      <c r="AD8" s="112"/>
      <c r="AF8" s="112"/>
      <c r="AH8" s="118"/>
      <c r="AI8" s="115"/>
      <c r="AJ8" s="53"/>
      <c r="AK8" s="118"/>
      <c r="AL8" s="115"/>
      <c r="AN8" s="129"/>
      <c r="AO8" s="122"/>
      <c r="AP8" s="122"/>
      <c r="AQ8" s="122"/>
      <c r="AR8" s="122"/>
      <c r="AS8" s="126"/>
    </row>
    <row r="9" spans="1:45" ht="5.0999999999999996" customHeight="1" x14ac:dyDescent="0.25">
      <c r="A9" s="32"/>
      <c r="B9" s="32"/>
      <c r="C9" s="2"/>
      <c r="D9" s="2"/>
      <c r="E9" s="2"/>
      <c r="F9" s="2"/>
      <c r="G9" s="2"/>
      <c r="H9" s="2"/>
      <c r="I9" s="21"/>
      <c r="J9" s="13"/>
      <c r="K9" s="21"/>
      <c r="L9" s="21"/>
      <c r="M9" s="21"/>
      <c r="O9" s="21"/>
      <c r="Q9" s="21"/>
      <c r="R9" s="4"/>
      <c r="S9" s="21"/>
      <c r="T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13"/>
      <c r="AG9" s="13"/>
      <c r="AH9" s="21"/>
      <c r="AI9" s="21"/>
      <c r="AJ9" s="13"/>
      <c r="AK9" s="21"/>
      <c r="AL9" s="21"/>
    </row>
    <row r="10" spans="1:45" x14ac:dyDescent="0.25">
      <c r="A10" s="19" t="s">
        <v>9</v>
      </c>
      <c r="B10" s="19"/>
      <c r="C10" s="48">
        <v>276</v>
      </c>
      <c r="D10" s="2"/>
      <c r="E10" s="8"/>
      <c r="F10" s="60"/>
      <c r="G10" s="8"/>
      <c r="H10" s="8"/>
      <c r="I10" s="12"/>
      <c r="J10" s="27">
        <v>276</v>
      </c>
      <c r="K10" s="12"/>
      <c r="L10" s="27">
        <v>264</v>
      </c>
      <c r="M10" s="27">
        <v>271</v>
      </c>
      <c r="N10" s="49"/>
      <c r="O10" s="14"/>
      <c r="P10" s="57"/>
      <c r="Q10" s="14"/>
      <c r="R10" s="14"/>
      <c r="S10" s="12"/>
      <c r="T10" s="14"/>
      <c r="U10" s="57"/>
      <c r="V10" s="14"/>
      <c r="W10" s="14"/>
      <c r="X10" s="12"/>
      <c r="Y10" s="27">
        <v>245</v>
      </c>
      <c r="Z10" s="27">
        <v>31</v>
      </c>
      <c r="AA10" s="12"/>
      <c r="AB10" s="27">
        <v>269</v>
      </c>
      <c r="AC10" s="12"/>
      <c r="AD10" s="14"/>
      <c r="AE10" s="12"/>
      <c r="AF10" s="27"/>
      <c r="AG10" s="12"/>
      <c r="AH10" s="27">
        <v>265</v>
      </c>
      <c r="AI10" s="27">
        <v>265</v>
      </c>
      <c r="AJ10" s="12"/>
      <c r="AK10" s="27">
        <v>270</v>
      </c>
      <c r="AL10" s="27">
        <v>261</v>
      </c>
      <c r="AN10" s="34">
        <v>2414</v>
      </c>
      <c r="AO10" s="34">
        <v>301</v>
      </c>
      <c r="AP10" s="34">
        <v>121</v>
      </c>
      <c r="AQ10" s="34">
        <v>8</v>
      </c>
      <c r="AR10" s="34">
        <v>0</v>
      </c>
      <c r="AS10" s="34">
        <v>430</v>
      </c>
    </row>
    <row r="11" spans="1:45" x14ac:dyDescent="0.25">
      <c r="A11" s="19" t="s">
        <v>10</v>
      </c>
      <c r="B11" s="19"/>
      <c r="C11" s="48">
        <v>1962</v>
      </c>
      <c r="D11" s="2"/>
      <c r="E11" s="8"/>
      <c r="F11" s="60"/>
      <c r="G11" s="8"/>
      <c r="H11" s="8"/>
      <c r="I11" s="12"/>
      <c r="J11" s="27">
        <v>1745</v>
      </c>
      <c r="K11" s="12"/>
      <c r="L11" s="27">
        <v>1679</v>
      </c>
      <c r="M11" s="27">
        <v>1650</v>
      </c>
      <c r="N11" s="57"/>
      <c r="O11" s="14"/>
      <c r="P11" s="57"/>
      <c r="Q11" s="14"/>
      <c r="R11" s="14"/>
      <c r="S11" s="12"/>
      <c r="T11" s="14"/>
      <c r="U11" s="57"/>
      <c r="V11" s="14"/>
      <c r="W11" s="14"/>
      <c r="X11" s="12"/>
      <c r="Y11" s="27">
        <v>1619</v>
      </c>
      <c r="Z11" s="27">
        <v>84</v>
      </c>
      <c r="AA11" s="12"/>
      <c r="AB11" s="27">
        <v>1659</v>
      </c>
      <c r="AC11" s="12"/>
      <c r="AD11" s="27">
        <v>261</v>
      </c>
      <c r="AE11" s="12"/>
      <c r="AF11" s="14"/>
      <c r="AG11" s="12"/>
      <c r="AH11" s="27">
        <v>1627</v>
      </c>
      <c r="AI11" s="27">
        <v>1609</v>
      </c>
      <c r="AJ11" s="12"/>
      <c r="AK11" s="27">
        <v>1638</v>
      </c>
      <c r="AL11" s="27">
        <v>1548</v>
      </c>
      <c r="AN11" s="42">
        <v>14582</v>
      </c>
      <c r="AO11" s="34">
        <v>2458</v>
      </c>
      <c r="AP11" s="34">
        <v>1517</v>
      </c>
      <c r="AQ11" s="34">
        <v>177</v>
      </c>
      <c r="AR11" s="34">
        <v>53</v>
      </c>
      <c r="AS11" s="34">
        <v>4205</v>
      </c>
    </row>
    <row r="12" spans="1:45" x14ac:dyDescent="0.25">
      <c r="A12" s="19" t="s">
        <v>11</v>
      </c>
      <c r="B12" s="19"/>
      <c r="C12" s="27">
        <v>217</v>
      </c>
      <c r="D12" s="12"/>
      <c r="E12" s="14"/>
      <c r="F12" s="57"/>
      <c r="G12" s="14"/>
      <c r="H12" s="14"/>
      <c r="I12" s="12"/>
      <c r="J12" s="27">
        <v>217</v>
      </c>
      <c r="K12" s="12"/>
      <c r="L12" s="27">
        <v>211</v>
      </c>
      <c r="M12" s="27">
        <v>205</v>
      </c>
      <c r="N12" s="57"/>
      <c r="O12" s="14"/>
      <c r="P12" s="57"/>
      <c r="Q12" s="14"/>
      <c r="R12" s="14"/>
      <c r="S12" s="12"/>
      <c r="T12" s="14"/>
      <c r="U12" s="57"/>
      <c r="V12" s="14"/>
      <c r="W12" s="14"/>
      <c r="X12" s="12"/>
      <c r="Y12" s="27">
        <v>191</v>
      </c>
      <c r="Z12" s="27">
        <v>27</v>
      </c>
      <c r="AA12" s="12"/>
      <c r="AB12" s="27">
        <v>211</v>
      </c>
      <c r="AC12" s="12"/>
      <c r="AD12" s="14"/>
      <c r="AE12" s="12"/>
      <c r="AF12" s="27"/>
      <c r="AG12" s="12"/>
      <c r="AH12" s="27">
        <v>215</v>
      </c>
      <c r="AI12" s="27">
        <v>209</v>
      </c>
      <c r="AJ12" s="12"/>
      <c r="AK12" s="27">
        <v>210</v>
      </c>
      <c r="AL12" s="27">
        <v>208</v>
      </c>
      <c r="AN12" s="42">
        <v>1823</v>
      </c>
      <c r="AO12" s="34">
        <v>229</v>
      </c>
      <c r="AP12" s="34">
        <v>134</v>
      </c>
      <c r="AQ12" s="34">
        <v>6</v>
      </c>
      <c r="AR12" s="34">
        <v>1</v>
      </c>
      <c r="AS12" s="34">
        <v>370</v>
      </c>
    </row>
    <row r="13" spans="1:45" x14ac:dyDescent="0.25">
      <c r="A13" s="19" t="s">
        <v>12</v>
      </c>
      <c r="B13" s="19"/>
      <c r="C13" s="27">
        <v>81</v>
      </c>
      <c r="D13" s="12"/>
      <c r="E13" s="14"/>
      <c r="F13" s="57"/>
      <c r="G13" s="14"/>
      <c r="H13" s="14"/>
      <c r="I13" s="12"/>
      <c r="J13" s="27">
        <v>79</v>
      </c>
      <c r="K13" s="12"/>
      <c r="L13" s="27">
        <v>79</v>
      </c>
      <c r="M13" s="27">
        <v>72</v>
      </c>
      <c r="N13" s="57"/>
      <c r="O13" s="14"/>
      <c r="P13" s="57"/>
      <c r="Q13" s="14"/>
      <c r="R13" s="14"/>
      <c r="S13" s="12"/>
      <c r="T13" s="14"/>
      <c r="U13" s="57"/>
      <c r="V13" s="14"/>
      <c r="W13" s="14"/>
      <c r="X13" s="12"/>
      <c r="Y13" s="27">
        <v>75</v>
      </c>
      <c r="Z13" s="27">
        <v>4</v>
      </c>
      <c r="AA13" s="12"/>
      <c r="AB13" s="27">
        <v>79</v>
      </c>
      <c r="AC13" s="12"/>
      <c r="AD13" s="14"/>
      <c r="AE13" s="12"/>
      <c r="AF13" s="27">
        <v>80</v>
      </c>
      <c r="AG13" s="12"/>
      <c r="AH13" s="27">
        <v>78</v>
      </c>
      <c r="AI13" s="27">
        <v>69</v>
      </c>
      <c r="AJ13" s="12"/>
      <c r="AK13" s="27">
        <v>78</v>
      </c>
      <c r="AL13" s="27">
        <v>73</v>
      </c>
      <c r="AN13" s="42">
        <v>907</v>
      </c>
      <c r="AO13" s="34">
        <v>97</v>
      </c>
      <c r="AP13" s="34">
        <v>30</v>
      </c>
      <c r="AQ13" s="34">
        <v>6</v>
      </c>
      <c r="AR13" s="34">
        <v>1</v>
      </c>
      <c r="AS13" s="34">
        <v>134</v>
      </c>
    </row>
    <row r="14" spans="1:45" x14ac:dyDescent="0.25">
      <c r="A14" s="19" t="s">
        <v>13</v>
      </c>
      <c r="B14" s="19"/>
      <c r="C14" s="27">
        <v>249</v>
      </c>
      <c r="D14" s="12"/>
      <c r="E14" s="14"/>
      <c r="F14" s="57"/>
      <c r="G14" s="14"/>
      <c r="H14" s="14"/>
      <c r="I14" s="12"/>
      <c r="J14" s="27">
        <v>238</v>
      </c>
      <c r="K14" s="12"/>
      <c r="L14" s="27">
        <v>249</v>
      </c>
      <c r="M14" s="27">
        <v>226</v>
      </c>
      <c r="N14" s="57"/>
      <c r="O14" s="14"/>
      <c r="P14" s="57"/>
      <c r="Q14" s="14"/>
      <c r="R14" s="14"/>
      <c r="S14" s="12"/>
      <c r="T14" s="14"/>
      <c r="U14" s="57"/>
      <c r="V14" s="14"/>
      <c r="W14" s="14"/>
      <c r="X14" s="12"/>
      <c r="Y14" s="27">
        <v>210</v>
      </c>
      <c r="Z14" s="27">
        <v>27</v>
      </c>
      <c r="AA14" s="12"/>
      <c r="AB14" s="27">
        <v>225</v>
      </c>
      <c r="AC14" s="12"/>
      <c r="AD14" s="14"/>
      <c r="AE14" s="12"/>
      <c r="AF14" s="27">
        <v>226</v>
      </c>
      <c r="AG14" s="12"/>
      <c r="AH14" s="27">
        <v>228</v>
      </c>
      <c r="AI14" s="27">
        <v>221</v>
      </c>
      <c r="AJ14" s="12"/>
      <c r="AK14" s="27">
        <v>226</v>
      </c>
      <c r="AL14" s="27">
        <v>213</v>
      </c>
      <c r="AN14" s="42">
        <v>1942</v>
      </c>
      <c r="AO14" s="34">
        <v>285</v>
      </c>
      <c r="AP14" s="34">
        <v>108</v>
      </c>
      <c r="AQ14" s="34">
        <v>5</v>
      </c>
      <c r="AR14" s="34">
        <v>2</v>
      </c>
      <c r="AS14" s="34">
        <v>400</v>
      </c>
    </row>
    <row r="15" spans="1:45" x14ac:dyDescent="0.25">
      <c r="A15" s="19" t="s">
        <v>0</v>
      </c>
      <c r="B15" s="19"/>
      <c r="C15" s="27">
        <v>16</v>
      </c>
      <c r="D15" s="12"/>
      <c r="E15" s="27">
        <v>14</v>
      </c>
      <c r="F15" s="49"/>
      <c r="G15" s="27">
        <v>15</v>
      </c>
      <c r="H15" s="27">
        <v>15</v>
      </c>
      <c r="I15" s="12"/>
      <c r="J15" s="27"/>
      <c r="K15" s="12"/>
      <c r="L15" s="14"/>
      <c r="M15" s="14"/>
      <c r="N15" s="57"/>
      <c r="O15" s="14"/>
      <c r="P15" s="57"/>
      <c r="Q15" s="14"/>
      <c r="R15" s="14"/>
      <c r="S15" s="12"/>
      <c r="T15" s="14"/>
      <c r="U15" s="57"/>
      <c r="V15" s="14"/>
      <c r="W15" s="14"/>
      <c r="X15" s="12"/>
      <c r="Y15" s="27">
        <v>13</v>
      </c>
      <c r="Z15" s="27">
        <v>2</v>
      </c>
      <c r="AA15" s="12"/>
      <c r="AB15" s="27">
        <v>15</v>
      </c>
      <c r="AC15" s="12"/>
      <c r="AD15" s="14"/>
      <c r="AE15" s="12"/>
      <c r="AF15" s="27">
        <v>15</v>
      </c>
      <c r="AG15" s="12"/>
      <c r="AH15" s="27">
        <v>15</v>
      </c>
      <c r="AI15" s="27">
        <v>15</v>
      </c>
      <c r="AJ15" s="12"/>
      <c r="AK15" s="27">
        <v>15</v>
      </c>
      <c r="AL15" s="27">
        <v>15</v>
      </c>
      <c r="AN15" s="42">
        <v>91</v>
      </c>
      <c r="AO15" s="42">
        <v>19</v>
      </c>
      <c r="AP15" s="42">
        <v>2</v>
      </c>
      <c r="AQ15" s="42">
        <v>0</v>
      </c>
      <c r="AR15" s="42">
        <v>0</v>
      </c>
      <c r="AS15" s="34">
        <v>21</v>
      </c>
    </row>
    <row r="16" spans="1:45" x14ac:dyDescent="0.25">
      <c r="A16" s="19" t="s">
        <v>14</v>
      </c>
      <c r="B16" s="19"/>
      <c r="C16" s="27">
        <v>132</v>
      </c>
      <c r="D16" s="12"/>
      <c r="E16" s="14"/>
      <c r="F16" s="57"/>
      <c r="G16" s="14"/>
      <c r="H16" s="14"/>
      <c r="I16" s="12"/>
      <c r="J16" s="27">
        <v>125</v>
      </c>
      <c r="K16" s="12"/>
      <c r="L16" s="27">
        <v>122</v>
      </c>
      <c r="M16" s="27">
        <v>111</v>
      </c>
      <c r="N16" s="57"/>
      <c r="O16" s="14"/>
      <c r="P16" s="57"/>
      <c r="Q16" s="14"/>
      <c r="R16" s="14"/>
      <c r="S16" s="12"/>
      <c r="T16" s="14"/>
      <c r="U16" s="57"/>
      <c r="V16" s="14"/>
      <c r="W16" s="14"/>
      <c r="X16" s="12"/>
      <c r="Y16" s="27">
        <v>132</v>
      </c>
      <c r="Z16" s="27">
        <v>23</v>
      </c>
      <c r="AA16" s="12"/>
      <c r="AB16" s="27">
        <v>121</v>
      </c>
      <c r="AC16" s="12"/>
      <c r="AD16" s="14"/>
      <c r="AE16" s="12"/>
      <c r="AF16" s="27">
        <v>122</v>
      </c>
      <c r="AG16" s="12"/>
      <c r="AH16" s="27">
        <v>124</v>
      </c>
      <c r="AI16" s="27">
        <v>121</v>
      </c>
      <c r="AJ16" s="12"/>
      <c r="AK16" s="27">
        <v>122</v>
      </c>
      <c r="AL16" s="27">
        <v>116</v>
      </c>
      <c r="AN16" s="42">
        <v>1291</v>
      </c>
      <c r="AO16" s="34">
        <v>164</v>
      </c>
      <c r="AP16" s="34">
        <v>53</v>
      </c>
      <c r="AQ16" s="34">
        <v>7</v>
      </c>
      <c r="AR16" s="34">
        <v>1</v>
      </c>
      <c r="AS16" s="34">
        <v>225</v>
      </c>
    </row>
    <row r="17" spans="1:45" x14ac:dyDescent="0.25">
      <c r="A17" s="19" t="s">
        <v>15</v>
      </c>
      <c r="B17" s="19"/>
      <c r="C17" s="27">
        <v>1067</v>
      </c>
      <c r="D17" s="12"/>
      <c r="E17" s="14"/>
      <c r="F17" s="57"/>
      <c r="G17" s="14"/>
      <c r="H17" s="14"/>
      <c r="I17" s="12"/>
      <c r="J17" s="27">
        <v>1002</v>
      </c>
      <c r="K17" s="12"/>
      <c r="L17" s="27">
        <v>967</v>
      </c>
      <c r="M17" s="27">
        <v>946</v>
      </c>
      <c r="N17" s="57"/>
      <c r="O17" s="14"/>
      <c r="P17" s="57"/>
      <c r="Q17" s="14"/>
      <c r="R17" s="14"/>
      <c r="S17" s="12"/>
      <c r="T17" s="14"/>
      <c r="U17" s="57"/>
      <c r="V17" s="14"/>
      <c r="W17" s="14"/>
      <c r="X17" s="12"/>
      <c r="Y17" s="27">
        <v>875</v>
      </c>
      <c r="Z17" s="27">
        <v>120</v>
      </c>
      <c r="AA17" s="12"/>
      <c r="AB17" s="27">
        <v>951</v>
      </c>
      <c r="AC17" s="12"/>
      <c r="AD17" s="27">
        <v>78</v>
      </c>
      <c r="AE17" s="12"/>
      <c r="AF17" s="14"/>
      <c r="AG17" s="12"/>
      <c r="AH17" s="27">
        <v>962</v>
      </c>
      <c r="AI17" s="27">
        <v>914</v>
      </c>
      <c r="AJ17" s="12"/>
      <c r="AK17" s="27">
        <v>950</v>
      </c>
      <c r="AL17" s="27">
        <v>911</v>
      </c>
      <c r="AN17" s="42">
        <v>11285</v>
      </c>
      <c r="AO17" s="34">
        <v>1141</v>
      </c>
      <c r="AP17" s="34">
        <v>479</v>
      </c>
      <c r="AQ17" s="34">
        <v>49</v>
      </c>
      <c r="AR17" s="34">
        <v>0</v>
      </c>
      <c r="AS17" s="34">
        <v>1669</v>
      </c>
    </row>
    <row r="18" spans="1:45" x14ac:dyDescent="0.25">
      <c r="A18" s="19" t="s">
        <v>1</v>
      </c>
      <c r="B18" s="19"/>
      <c r="C18" s="27">
        <v>43</v>
      </c>
      <c r="D18" s="12"/>
      <c r="E18" s="27">
        <v>43</v>
      </c>
      <c r="F18" s="49"/>
      <c r="G18" s="27">
        <v>46</v>
      </c>
      <c r="H18" s="27">
        <v>46</v>
      </c>
      <c r="I18" s="12"/>
      <c r="J18" s="14"/>
      <c r="K18" s="12"/>
      <c r="L18" s="14"/>
      <c r="M18" s="14"/>
      <c r="N18" s="57"/>
      <c r="O18" s="14"/>
      <c r="P18" s="57"/>
      <c r="Q18" s="14"/>
      <c r="R18" s="14"/>
      <c r="S18" s="12"/>
      <c r="T18" s="14"/>
      <c r="U18" s="57"/>
      <c r="V18" s="14"/>
      <c r="W18" s="14"/>
      <c r="X18" s="12"/>
      <c r="Y18" s="27">
        <v>41</v>
      </c>
      <c r="Z18" s="27">
        <v>8</v>
      </c>
      <c r="AA18" s="12"/>
      <c r="AB18" s="27">
        <v>43</v>
      </c>
      <c r="AC18" s="12"/>
      <c r="AD18" s="14"/>
      <c r="AE18" s="12"/>
      <c r="AF18" s="27">
        <v>44</v>
      </c>
      <c r="AG18" s="12"/>
      <c r="AH18" s="27">
        <v>40</v>
      </c>
      <c r="AI18" s="27">
        <v>42</v>
      </c>
      <c r="AJ18" s="12"/>
      <c r="AK18" s="27">
        <v>45</v>
      </c>
      <c r="AL18" s="27">
        <v>41</v>
      </c>
      <c r="AN18" s="42">
        <v>273</v>
      </c>
      <c r="AO18" s="34">
        <v>51</v>
      </c>
      <c r="AP18" s="34">
        <v>17</v>
      </c>
      <c r="AQ18" s="34">
        <v>2</v>
      </c>
      <c r="AR18" s="34">
        <v>0</v>
      </c>
      <c r="AS18" s="34">
        <v>70</v>
      </c>
    </row>
    <row r="19" spans="1:45" x14ac:dyDescent="0.25">
      <c r="A19" s="19" t="s">
        <v>16</v>
      </c>
      <c r="B19" s="19"/>
      <c r="C19" s="27">
        <v>24</v>
      </c>
      <c r="D19" s="12"/>
      <c r="E19" s="14"/>
      <c r="F19" s="57"/>
      <c r="G19" s="14"/>
      <c r="H19" s="14"/>
      <c r="I19" s="12"/>
      <c r="J19" s="27">
        <v>25</v>
      </c>
      <c r="K19" s="12"/>
      <c r="L19" s="27">
        <v>25</v>
      </c>
      <c r="M19" s="27">
        <v>24</v>
      </c>
      <c r="N19" s="57"/>
      <c r="O19" s="14"/>
      <c r="P19" s="57"/>
      <c r="Q19" s="14"/>
      <c r="R19" s="14"/>
      <c r="S19" s="12"/>
      <c r="T19" s="14"/>
      <c r="U19" s="57"/>
      <c r="V19" s="14"/>
      <c r="W19" s="14"/>
      <c r="X19" s="12"/>
      <c r="Y19" s="27">
        <v>24</v>
      </c>
      <c r="Z19" s="27">
        <v>1</v>
      </c>
      <c r="AA19" s="12"/>
      <c r="AB19" s="27">
        <v>25</v>
      </c>
      <c r="AC19" s="12"/>
      <c r="AD19" s="14"/>
      <c r="AE19" s="12"/>
      <c r="AF19" s="27">
        <v>25</v>
      </c>
      <c r="AG19" s="12"/>
      <c r="AH19" s="27">
        <v>25</v>
      </c>
      <c r="AI19" s="27">
        <v>23</v>
      </c>
      <c r="AJ19" s="12"/>
      <c r="AK19" s="27">
        <v>25</v>
      </c>
      <c r="AL19" s="27">
        <v>25</v>
      </c>
      <c r="AN19" s="42">
        <v>331</v>
      </c>
      <c r="AO19" s="34">
        <v>26</v>
      </c>
      <c r="AP19" s="34">
        <v>15</v>
      </c>
      <c r="AQ19" s="34">
        <v>1</v>
      </c>
      <c r="AR19" s="34">
        <v>0</v>
      </c>
      <c r="AS19" s="34">
        <v>42</v>
      </c>
    </row>
    <row r="20" spans="1:45" x14ac:dyDescent="0.25">
      <c r="A20" s="19" t="s">
        <v>17</v>
      </c>
      <c r="B20" s="19"/>
      <c r="C20" s="27">
        <v>990</v>
      </c>
      <c r="D20" s="12"/>
      <c r="E20" s="14"/>
      <c r="F20" s="57"/>
      <c r="G20" s="14"/>
      <c r="H20" s="14"/>
      <c r="I20" s="12"/>
      <c r="J20" s="14"/>
      <c r="K20" s="12"/>
      <c r="L20" s="14"/>
      <c r="M20" s="14"/>
      <c r="N20" s="57"/>
      <c r="O20" s="14"/>
      <c r="P20" s="57"/>
      <c r="Q20" s="14"/>
      <c r="R20" s="14"/>
      <c r="S20" s="12"/>
      <c r="T20" s="27">
        <v>902</v>
      </c>
      <c r="U20" s="49"/>
      <c r="V20" s="27">
        <v>900</v>
      </c>
      <c r="W20" s="27">
        <v>856</v>
      </c>
      <c r="X20" s="12"/>
      <c r="Y20" s="27">
        <v>812</v>
      </c>
      <c r="Z20" s="27">
        <v>124</v>
      </c>
      <c r="AA20" s="12"/>
      <c r="AB20" s="27">
        <v>892</v>
      </c>
      <c r="AC20" s="12"/>
      <c r="AD20" s="14"/>
      <c r="AE20" s="12"/>
      <c r="AF20" s="27"/>
      <c r="AG20" s="12"/>
      <c r="AH20" s="27">
        <v>889</v>
      </c>
      <c r="AI20" s="27">
        <v>842</v>
      </c>
      <c r="AJ20" s="12"/>
      <c r="AK20" s="27">
        <v>885</v>
      </c>
      <c r="AL20" s="27">
        <v>859</v>
      </c>
      <c r="AN20" s="42">
        <v>9388</v>
      </c>
      <c r="AO20" s="34">
        <v>1041</v>
      </c>
      <c r="AP20" s="34">
        <v>412</v>
      </c>
      <c r="AQ20" s="34">
        <v>34</v>
      </c>
      <c r="AR20" s="34">
        <v>0</v>
      </c>
      <c r="AS20" s="34">
        <v>1487</v>
      </c>
    </row>
    <row r="21" spans="1:45" x14ac:dyDescent="0.25">
      <c r="A21" s="19" t="s">
        <v>18</v>
      </c>
      <c r="B21" s="19"/>
      <c r="C21" s="27">
        <v>750</v>
      </c>
      <c r="D21" s="12"/>
      <c r="E21" s="14"/>
      <c r="F21" s="57"/>
      <c r="G21" s="14"/>
      <c r="H21" s="14"/>
      <c r="I21" s="12"/>
      <c r="J21" s="27">
        <v>701</v>
      </c>
      <c r="K21" s="12"/>
      <c r="L21" s="27">
        <v>691</v>
      </c>
      <c r="M21" s="27">
        <v>686</v>
      </c>
      <c r="N21" s="57"/>
      <c r="O21" s="14"/>
      <c r="P21" s="57"/>
      <c r="Q21" s="14"/>
      <c r="R21" s="14"/>
      <c r="S21" s="12"/>
      <c r="T21" s="14"/>
      <c r="U21" s="57"/>
      <c r="V21" s="14"/>
      <c r="W21" s="14"/>
      <c r="X21" s="12"/>
      <c r="Y21" s="27">
        <v>642</v>
      </c>
      <c r="Z21" s="27">
        <v>85</v>
      </c>
      <c r="AA21" s="12"/>
      <c r="AB21" s="27">
        <v>692</v>
      </c>
      <c r="AC21" s="12"/>
      <c r="AD21" s="14"/>
      <c r="AE21" s="12"/>
      <c r="AF21" s="27">
        <v>268</v>
      </c>
      <c r="AG21" s="12"/>
      <c r="AH21" s="27">
        <v>695</v>
      </c>
      <c r="AI21" s="27">
        <v>662</v>
      </c>
      <c r="AJ21" s="12"/>
      <c r="AK21" s="27">
        <v>669</v>
      </c>
      <c r="AL21" s="27">
        <v>674</v>
      </c>
      <c r="AN21" s="42">
        <v>7309</v>
      </c>
      <c r="AO21" s="34">
        <v>795</v>
      </c>
      <c r="AP21" s="34">
        <v>307</v>
      </c>
      <c r="AQ21" s="34">
        <v>22</v>
      </c>
      <c r="AR21" s="34">
        <v>1</v>
      </c>
      <c r="AS21" s="34">
        <v>1125</v>
      </c>
    </row>
    <row r="22" spans="1:45" x14ac:dyDescent="0.25">
      <c r="A22" s="19" t="s">
        <v>19</v>
      </c>
      <c r="B22" s="19"/>
      <c r="C22" s="27">
        <v>153</v>
      </c>
      <c r="D22" s="12"/>
      <c r="E22" s="14"/>
      <c r="F22" s="57"/>
      <c r="G22" s="14"/>
      <c r="H22" s="14"/>
      <c r="I22" s="12"/>
      <c r="J22" s="14"/>
      <c r="K22" s="12"/>
      <c r="L22" s="27"/>
      <c r="M22" s="27"/>
      <c r="N22" s="49"/>
      <c r="O22" s="27">
        <v>145</v>
      </c>
      <c r="P22" s="49"/>
      <c r="Q22" s="27">
        <v>140</v>
      </c>
      <c r="R22" s="27">
        <v>140</v>
      </c>
      <c r="S22" s="12"/>
      <c r="T22" s="14"/>
      <c r="U22" s="57"/>
      <c r="V22" s="14"/>
      <c r="W22" s="14"/>
      <c r="X22" s="12"/>
      <c r="Y22" s="27">
        <v>135</v>
      </c>
      <c r="Z22" s="27">
        <v>14</v>
      </c>
      <c r="AA22" s="12"/>
      <c r="AB22" s="27">
        <v>145</v>
      </c>
      <c r="AC22" s="12"/>
      <c r="AD22" s="14"/>
      <c r="AE22" s="12"/>
      <c r="AF22" s="27">
        <v>139</v>
      </c>
      <c r="AG22" s="12"/>
      <c r="AH22" s="27">
        <v>140</v>
      </c>
      <c r="AI22" s="27">
        <v>133</v>
      </c>
      <c r="AJ22" s="12"/>
      <c r="AK22" s="27">
        <v>136</v>
      </c>
      <c r="AL22" s="27">
        <v>133</v>
      </c>
      <c r="AN22" s="34">
        <v>2473</v>
      </c>
      <c r="AO22" s="34">
        <v>171</v>
      </c>
      <c r="AP22" s="34">
        <v>107</v>
      </c>
      <c r="AQ22" s="34">
        <v>2</v>
      </c>
      <c r="AR22" s="34">
        <v>0</v>
      </c>
      <c r="AS22" s="34">
        <v>280</v>
      </c>
    </row>
    <row r="23" spans="1:45" x14ac:dyDescent="0.25">
      <c r="A23" s="19" t="s">
        <v>20</v>
      </c>
      <c r="B23" s="19"/>
      <c r="C23" s="27">
        <v>209</v>
      </c>
      <c r="D23" s="12"/>
      <c r="E23" s="14"/>
      <c r="F23" s="57"/>
      <c r="G23" s="14"/>
      <c r="H23" s="14"/>
      <c r="I23" s="12"/>
      <c r="J23" s="27">
        <v>206</v>
      </c>
      <c r="K23" s="12"/>
      <c r="L23" s="27">
        <v>200</v>
      </c>
      <c r="M23" s="27">
        <v>193</v>
      </c>
      <c r="N23" s="57"/>
      <c r="O23" s="14"/>
      <c r="P23" s="57"/>
      <c r="Q23" s="14"/>
      <c r="R23" s="14"/>
      <c r="S23" s="12"/>
      <c r="T23" s="14"/>
      <c r="U23" s="57"/>
      <c r="V23" s="14"/>
      <c r="W23" s="14"/>
      <c r="X23" s="12"/>
      <c r="Y23" s="27">
        <v>167</v>
      </c>
      <c r="Z23" s="27">
        <v>33</v>
      </c>
      <c r="AA23" s="12"/>
      <c r="AB23" s="27">
        <v>194</v>
      </c>
      <c r="AC23" s="12"/>
      <c r="AD23" s="27">
        <v>202</v>
      </c>
      <c r="AE23" s="12"/>
      <c r="AF23" s="14"/>
      <c r="AG23" s="12"/>
      <c r="AH23" s="27">
        <v>195</v>
      </c>
      <c r="AI23" s="27">
        <v>189</v>
      </c>
      <c r="AJ23" s="12"/>
      <c r="AK23" s="27">
        <v>193</v>
      </c>
      <c r="AL23" s="27">
        <v>195</v>
      </c>
      <c r="AN23" s="42">
        <v>1621</v>
      </c>
      <c r="AO23" s="34">
        <v>222</v>
      </c>
      <c r="AP23" s="34">
        <v>109</v>
      </c>
      <c r="AQ23" s="34">
        <v>7</v>
      </c>
      <c r="AR23" s="34">
        <v>0</v>
      </c>
      <c r="AS23" s="34">
        <v>338</v>
      </c>
    </row>
    <row r="24" spans="1:45" x14ac:dyDescent="0.25">
      <c r="A24" s="19" t="s">
        <v>21</v>
      </c>
      <c r="B24" s="19"/>
      <c r="C24" s="27">
        <v>30</v>
      </c>
      <c r="D24" s="12"/>
      <c r="E24" s="14"/>
      <c r="F24" s="57"/>
      <c r="G24" s="14"/>
      <c r="H24" s="14"/>
      <c r="I24" s="12"/>
      <c r="J24" s="27">
        <v>28</v>
      </c>
      <c r="K24" s="12"/>
      <c r="L24" s="27">
        <v>23</v>
      </c>
      <c r="M24" s="27">
        <v>24</v>
      </c>
      <c r="N24" s="57"/>
      <c r="O24" s="14"/>
      <c r="P24" s="57"/>
      <c r="Q24" s="14"/>
      <c r="R24" s="14"/>
      <c r="S24" s="12"/>
      <c r="T24" s="14"/>
      <c r="U24" s="57"/>
      <c r="V24" s="14"/>
      <c r="W24" s="14"/>
      <c r="X24" s="12"/>
      <c r="Y24" s="27">
        <v>24</v>
      </c>
      <c r="Z24" s="27">
        <v>4</v>
      </c>
      <c r="AA24" s="12"/>
      <c r="AB24" s="27">
        <v>25</v>
      </c>
      <c r="AC24" s="12"/>
      <c r="AD24" s="27">
        <v>25</v>
      </c>
      <c r="AE24" s="12"/>
      <c r="AF24" s="14"/>
      <c r="AG24" s="12"/>
      <c r="AH24" s="27">
        <v>26</v>
      </c>
      <c r="AI24" s="27">
        <v>21</v>
      </c>
      <c r="AJ24" s="12"/>
      <c r="AK24" s="27">
        <v>25</v>
      </c>
      <c r="AL24" s="27">
        <v>22</v>
      </c>
      <c r="AN24" s="42">
        <v>238</v>
      </c>
      <c r="AO24" s="34">
        <v>32</v>
      </c>
      <c r="AP24" s="34">
        <v>25</v>
      </c>
      <c r="AQ24" s="34">
        <v>0</v>
      </c>
      <c r="AR24" s="34">
        <v>0</v>
      </c>
      <c r="AS24" s="34">
        <v>57</v>
      </c>
    </row>
    <row r="25" spans="1:45" x14ac:dyDescent="0.25">
      <c r="A25" s="19" t="s">
        <v>22</v>
      </c>
      <c r="B25" s="19"/>
      <c r="C25" s="27">
        <v>198</v>
      </c>
      <c r="D25" s="12"/>
      <c r="E25" s="14"/>
      <c r="F25" s="57"/>
      <c r="G25" s="14"/>
      <c r="H25" s="14"/>
      <c r="I25" s="12"/>
      <c r="J25" s="27">
        <v>195</v>
      </c>
      <c r="K25" s="12"/>
      <c r="L25" s="27">
        <v>189</v>
      </c>
      <c r="M25" s="27">
        <v>190</v>
      </c>
      <c r="N25" s="57"/>
      <c r="O25" s="14"/>
      <c r="P25" s="57"/>
      <c r="Q25" s="14"/>
      <c r="R25" s="14"/>
      <c r="S25" s="12"/>
      <c r="T25" s="14"/>
      <c r="U25" s="57"/>
      <c r="V25" s="14"/>
      <c r="W25" s="14"/>
      <c r="X25" s="12"/>
      <c r="Y25" s="27">
        <v>178</v>
      </c>
      <c r="Z25" s="27">
        <v>17</v>
      </c>
      <c r="AA25" s="12"/>
      <c r="AB25" s="27">
        <v>185</v>
      </c>
      <c r="AC25" s="12"/>
      <c r="AD25" s="27">
        <v>186</v>
      </c>
      <c r="AE25" s="12"/>
      <c r="AF25" s="14"/>
      <c r="AG25" s="12"/>
      <c r="AH25" s="27">
        <v>186</v>
      </c>
      <c r="AI25" s="27">
        <v>177</v>
      </c>
      <c r="AJ25" s="12"/>
      <c r="AK25" s="27">
        <v>181</v>
      </c>
      <c r="AL25" s="27">
        <v>179</v>
      </c>
      <c r="AN25" s="42">
        <v>1602</v>
      </c>
      <c r="AO25" s="34">
        <v>209</v>
      </c>
      <c r="AP25" s="34">
        <v>117</v>
      </c>
      <c r="AQ25" s="34">
        <v>13</v>
      </c>
      <c r="AR25" s="34">
        <v>0</v>
      </c>
      <c r="AS25" s="34">
        <v>339</v>
      </c>
    </row>
    <row r="26" spans="1:45" x14ac:dyDescent="0.25">
      <c r="A26" s="19" t="s">
        <v>23</v>
      </c>
      <c r="B26" s="19"/>
      <c r="C26" s="27">
        <v>127</v>
      </c>
      <c r="D26" s="12"/>
      <c r="E26" s="14"/>
      <c r="F26" s="57"/>
      <c r="G26" s="14"/>
      <c r="H26" s="14"/>
      <c r="I26" s="12"/>
      <c r="J26" s="27">
        <v>124</v>
      </c>
      <c r="K26" s="12"/>
      <c r="L26" s="27">
        <v>118</v>
      </c>
      <c r="M26" s="27">
        <v>121</v>
      </c>
      <c r="N26" s="57"/>
      <c r="O26" s="14"/>
      <c r="P26" s="57"/>
      <c r="Q26" s="14"/>
      <c r="R26" s="14"/>
      <c r="S26" s="12"/>
      <c r="T26" s="14"/>
      <c r="U26" s="57"/>
      <c r="V26" s="14"/>
      <c r="W26" s="14"/>
      <c r="X26" s="12"/>
      <c r="Y26" s="27">
        <v>109</v>
      </c>
      <c r="Z26" s="27">
        <v>16</v>
      </c>
      <c r="AA26" s="12"/>
      <c r="AB26" s="27">
        <v>121</v>
      </c>
      <c r="AC26" s="12"/>
      <c r="AD26" s="14"/>
      <c r="AE26" s="12"/>
      <c r="AF26" s="27">
        <v>121</v>
      </c>
      <c r="AG26" s="12"/>
      <c r="AH26" s="27">
        <v>117</v>
      </c>
      <c r="AI26" s="27">
        <v>119</v>
      </c>
      <c r="AJ26" s="12"/>
      <c r="AK26" s="27">
        <v>121</v>
      </c>
      <c r="AL26" s="27">
        <v>115</v>
      </c>
      <c r="AN26" s="42">
        <v>1141</v>
      </c>
      <c r="AO26" s="34">
        <v>139</v>
      </c>
      <c r="AP26" s="34">
        <v>61</v>
      </c>
      <c r="AQ26" s="34">
        <v>3</v>
      </c>
      <c r="AR26" s="34">
        <v>0</v>
      </c>
      <c r="AS26" s="34">
        <v>203</v>
      </c>
    </row>
    <row r="27" spans="1:45" x14ac:dyDescent="0.25">
      <c r="A27" s="19" t="s">
        <v>24</v>
      </c>
      <c r="B27" s="19"/>
      <c r="C27" s="27">
        <v>196</v>
      </c>
      <c r="D27" s="12"/>
      <c r="E27" s="14"/>
      <c r="F27" s="57"/>
      <c r="G27" s="14"/>
      <c r="H27" s="14"/>
      <c r="I27" s="12"/>
      <c r="J27" s="27">
        <v>192</v>
      </c>
      <c r="K27" s="12"/>
      <c r="L27" s="27">
        <v>188</v>
      </c>
      <c r="M27" s="27">
        <v>185</v>
      </c>
      <c r="N27" s="57"/>
      <c r="O27" s="14"/>
      <c r="P27" s="57"/>
      <c r="Q27" s="14"/>
      <c r="R27" s="14"/>
      <c r="S27" s="12"/>
      <c r="T27" s="14"/>
      <c r="U27" s="57"/>
      <c r="V27" s="14"/>
      <c r="W27" s="14"/>
      <c r="X27" s="12"/>
      <c r="Y27" s="27">
        <v>161</v>
      </c>
      <c r="Z27" s="27">
        <v>28</v>
      </c>
      <c r="AA27" s="12"/>
      <c r="AB27" s="27">
        <v>184</v>
      </c>
      <c r="AC27" s="12"/>
      <c r="AD27" s="27">
        <v>183</v>
      </c>
      <c r="AE27" s="12"/>
      <c r="AF27" s="14"/>
      <c r="AG27" s="12"/>
      <c r="AH27" s="27">
        <v>188</v>
      </c>
      <c r="AI27" s="27">
        <v>179</v>
      </c>
      <c r="AJ27" s="12"/>
      <c r="AK27" s="27">
        <v>181</v>
      </c>
      <c r="AL27" s="27">
        <v>178</v>
      </c>
      <c r="AN27" s="42">
        <v>2007</v>
      </c>
      <c r="AO27" s="34">
        <v>210</v>
      </c>
      <c r="AP27" s="34">
        <v>111</v>
      </c>
      <c r="AQ27" s="34">
        <v>11</v>
      </c>
      <c r="AR27" s="34">
        <v>0</v>
      </c>
      <c r="AS27" s="34">
        <v>332</v>
      </c>
    </row>
    <row r="28" spans="1:45" x14ac:dyDescent="0.25">
      <c r="A28" s="19" t="s">
        <v>25</v>
      </c>
      <c r="B28" s="19"/>
      <c r="C28" s="27">
        <v>742</v>
      </c>
      <c r="D28" s="12"/>
      <c r="E28" s="14"/>
      <c r="F28" s="57"/>
      <c r="G28" s="14"/>
      <c r="H28" s="14"/>
      <c r="I28" s="12"/>
      <c r="J28" s="27">
        <v>678</v>
      </c>
      <c r="K28" s="12"/>
      <c r="L28" s="27">
        <v>640</v>
      </c>
      <c r="M28" s="27">
        <v>641</v>
      </c>
      <c r="N28" s="57"/>
      <c r="O28" s="14"/>
      <c r="P28" s="57"/>
      <c r="Q28" s="14"/>
      <c r="R28" s="14"/>
      <c r="S28" s="12"/>
      <c r="T28" s="14"/>
      <c r="U28" s="57"/>
      <c r="V28" s="14"/>
      <c r="W28" s="14"/>
      <c r="X28" s="12"/>
      <c r="Y28" s="27">
        <v>610</v>
      </c>
      <c r="Z28" s="27">
        <v>38</v>
      </c>
      <c r="AA28" s="12"/>
      <c r="AB28" s="27">
        <v>638</v>
      </c>
      <c r="AC28" s="12"/>
      <c r="AD28" s="27"/>
      <c r="AE28" s="12"/>
      <c r="AF28" s="14"/>
      <c r="AG28" s="12"/>
      <c r="AH28" s="27">
        <v>623</v>
      </c>
      <c r="AI28" s="27">
        <v>651</v>
      </c>
      <c r="AJ28" s="12"/>
      <c r="AK28" s="27">
        <v>626</v>
      </c>
      <c r="AL28" s="27">
        <v>612</v>
      </c>
      <c r="AN28" s="42">
        <v>6870</v>
      </c>
      <c r="AO28" s="34">
        <v>808</v>
      </c>
      <c r="AP28" s="34">
        <v>521</v>
      </c>
      <c r="AQ28" s="34">
        <v>40</v>
      </c>
      <c r="AR28" s="34">
        <v>6</v>
      </c>
      <c r="AS28" s="34">
        <v>1375</v>
      </c>
    </row>
    <row r="29" spans="1:45" x14ac:dyDescent="0.25">
      <c r="A29" s="19" t="s">
        <v>26</v>
      </c>
      <c r="B29" s="19"/>
      <c r="C29" s="27">
        <v>42</v>
      </c>
      <c r="D29" s="12"/>
      <c r="E29" s="14"/>
      <c r="F29" s="57"/>
      <c r="G29" s="14"/>
      <c r="H29" s="14"/>
      <c r="I29" s="12"/>
      <c r="J29" s="14"/>
      <c r="K29" s="12"/>
      <c r="L29" s="14"/>
      <c r="M29" s="14"/>
      <c r="N29" s="57"/>
      <c r="O29" s="14"/>
      <c r="P29" s="57"/>
      <c r="Q29" s="14"/>
      <c r="R29" s="14"/>
      <c r="S29" s="12"/>
      <c r="T29" s="27">
        <v>40</v>
      </c>
      <c r="U29" s="49"/>
      <c r="V29" s="27">
        <v>41</v>
      </c>
      <c r="W29" s="27">
        <v>42</v>
      </c>
      <c r="X29" s="12"/>
      <c r="Y29" s="27">
        <v>39</v>
      </c>
      <c r="Z29" s="27">
        <v>3</v>
      </c>
      <c r="AA29" s="12"/>
      <c r="AB29" s="27">
        <v>41</v>
      </c>
      <c r="AC29" s="12"/>
      <c r="AD29" s="14"/>
      <c r="AE29" s="12"/>
      <c r="AF29" s="27"/>
      <c r="AG29" s="12"/>
      <c r="AH29" s="27">
        <v>41</v>
      </c>
      <c r="AI29" s="27">
        <v>40</v>
      </c>
      <c r="AJ29" s="12"/>
      <c r="AK29" s="27">
        <v>41</v>
      </c>
      <c r="AL29" s="27">
        <v>40</v>
      </c>
      <c r="AN29" s="42">
        <v>223</v>
      </c>
      <c r="AO29" s="34">
        <v>45</v>
      </c>
      <c r="AP29" s="34">
        <v>18</v>
      </c>
      <c r="AQ29" s="34">
        <v>2</v>
      </c>
      <c r="AR29" s="34">
        <v>0</v>
      </c>
      <c r="AS29" s="34">
        <v>65</v>
      </c>
    </row>
    <row r="30" spans="1:45" x14ac:dyDescent="0.25">
      <c r="A30" s="19" t="s">
        <v>27</v>
      </c>
      <c r="B30" s="19"/>
      <c r="C30" s="27">
        <v>329</v>
      </c>
      <c r="D30" s="12"/>
      <c r="E30" s="14"/>
      <c r="F30" s="57"/>
      <c r="G30" s="14"/>
      <c r="H30" s="14"/>
      <c r="I30" s="12"/>
      <c r="J30" s="27">
        <v>326</v>
      </c>
      <c r="K30" s="12"/>
      <c r="L30" s="27">
        <v>304</v>
      </c>
      <c r="M30" s="27">
        <v>318</v>
      </c>
      <c r="N30" s="57"/>
      <c r="O30" s="14"/>
      <c r="P30" s="57"/>
      <c r="Q30" s="14"/>
      <c r="R30" s="14"/>
      <c r="S30" s="12"/>
      <c r="T30" s="27"/>
      <c r="U30" s="57"/>
      <c r="V30" s="14"/>
      <c r="W30" s="14"/>
      <c r="X30" s="12"/>
      <c r="Y30" s="27">
        <v>275</v>
      </c>
      <c r="Z30" s="27">
        <v>49</v>
      </c>
      <c r="AA30" s="12"/>
      <c r="AB30" s="27">
        <v>310</v>
      </c>
      <c r="AC30" s="12"/>
      <c r="AD30" s="27">
        <v>308</v>
      </c>
      <c r="AE30" s="12"/>
      <c r="AF30" s="14"/>
      <c r="AG30" s="12"/>
      <c r="AH30" s="27">
        <v>305</v>
      </c>
      <c r="AI30" s="27">
        <v>301</v>
      </c>
      <c r="AJ30" s="12"/>
      <c r="AK30" s="27">
        <v>305</v>
      </c>
      <c r="AL30" s="27">
        <v>297</v>
      </c>
      <c r="AN30" s="42">
        <v>2545</v>
      </c>
      <c r="AO30" s="34">
        <v>360</v>
      </c>
      <c r="AP30" s="34">
        <v>115</v>
      </c>
      <c r="AQ30" s="34">
        <v>7</v>
      </c>
      <c r="AR30" s="34">
        <v>0</v>
      </c>
      <c r="AS30" s="34">
        <v>482</v>
      </c>
    </row>
    <row r="31" spans="1:45" x14ac:dyDescent="0.25">
      <c r="A31" s="19" t="s">
        <v>28</v>
      </c>
      <c r="B31" s="19"/>
      <c r="C31" s="27">
        <v>268</v>
      </c>
      <c r="D31" s="12"/>
      <c r="E31" s="14"/>
      <c r="F31" s="57"/>
      <c r="G31" s="14"/>
      <c r="H31" s="14"/>
      <c r="I31" s="12"/>
      <c r="J31" s="27">
        <v>257</v>
      </c>
      <c r="K31" s="12"/>
      <c r="L31" s="27">
        <v>248</v>
      </c>
      <c r="M31" s="27">
        <v>234</v>
      </c>
      <c r="N31" s="57"/>
      <c r="O31" s="14"/>
      <c r="P31" s="57"/>
      <c r="Q31" s="14"/>
      <c r="R31" s="14"/>
      <c r="S31" s="12"/>
      <c r="T31" s="14"/>
      <c r="U31" s="57"/>
      <c r="V31" s="14"/>
      <c r="W31" s="14"/>
      <c r="X31" s="12"/>
      <c r="Y31" s="27">
        <v>231</v>
      </c>
      <c r="Z31" s="27">
        <v>22</v>
      </c>
      <c r="AA31" s="12"/>
      <c r="AB31" s="27">
        <v>238</v>
      </c>
      <c r="AC31" s="12"/>
      <c r="AD31" s="27">
        <v>243</v>
      </c>
      <c r="AE31" s="12"/>
      <c r="AF31" s="14"/>
      <c r="AG31" s="12"/>
      <c r="AH31" s="27">
        <v>238</v>
      </c>
      <c r="AI31" s="27">
        <v>229</v>
      </c>
      <c r="AJ31" s="12"/>
      <c r="AK31" s="27">
        <v>234</v>
      </c>
      <c r="AL31" s="27">
        <v>232</v>
      </c>
      <c r="AN31" s="36">
        <v>2514</v>
      </c>
      <c r="AO31" s="34">
        <v>293</v>
      </c>
      <c r="AP31" s="34">
        <v>133</v>
      </c>
      <c r="AQ31" s="34">
        <v>15</v>
      </c>
      <c r="AR31" s="34">
        <v>0</v>
      </c>
      <c r="AS31" s="34">
        <v>441</v>
      </c>
    </row>
    <row r="32" spans="1:45" x14ac:dyDescent="0.25">
      <c r="A32" s="19" t="s">
        <v>29</v>
      </c>
      <c r="B32" s="19"/>
      <c r="C32" s="27">
        <v>83</v>
      </c>
      <c r="D32" s="12"/>
      <c r="E32" s="27">
        <v>77</v>
      </c>
      <c r="F32" s="49"/>
      <c r="G32" s="27">
        <v>79</v>
      </c>
      <c r="H32" s="27">
        <v>75</v>
      </c>
      <c r="I32" s="12"/>
      <c r="J32" s="14"/>
      <c r="K32" s="12"/>
      <c r="L32" s="14"/>
      <c r="M32" s="14"/>
      <c r="N32" s="57"/>
      <c r="O32" s="14"/>
      <c r="P32" s="57"/>
      <c r="Q32" s="14"/>
      <c r="R32" s="14"/>
      <c r="S32" s="12"/>
      <c r="T32" s="14"/>
      <c r="U32" s="57"/>
      <c r="V32" s="14"/>
      <c r="W32" s="14"/>
      <c r="X32" s="12"/>
      <c r="Y32" s="27">
        <v>72</v>
      </c>
      <c r="Z32" s="27">
        <v>12</v>
      </c>
      <c r="AA32" s="12"/>
      <c r="AB32" s="27">
        <v>78</v>
      </c>
      <c r="AC32" s="12"/>
      <c r="AD32" s="14"/>
      <c r="AE32" s="12"/>
      <c r="AF32" s="27">
        <v>80</v>
      </c>
      <c r="AG32" s="12"/>
      <c r="AH32" s="27">
        <v>79</v>
      </c>
      <c r="AI32" s="27">
        <v>76</v>
      </c>
      <c r="AJ32" s="27"/>
      <c r="AK32" s="27">
        <v>78</v>
      </c>
      <c r="AL32" s="27">
        <v>77</v>
      </c>
      <c r="AN32" s="42">
        <v>650</v>
      </c>
      <c r="AO32" s="34">
        <v>91</v>
      </c>
      <c r="AP32" s="34">
        <v>50</v>
      </c>
      <c r="AQ32" s="34">
        <v>0</v>
      </c>
      <c r="AR32" s="34">
        <v>0</v>
      </c>
      <c r="AS32" s="34">
        <v>141</v>
      </c>
    </row>
    <row r="33" spans="1:47" ht="15.75" thickBot="1" x14ac:dyDescent="0.3">
      <c r="A33" s="37"/>
      <c r="B33" s="37"/>
      <c r="C33" s="12"/>
      <c r="D33" s="12"/>
      <c r="E33" s="12"/>
      <c r="F33" s="13"/>
      <c r="G33" s="12"/>
      <c r="H33" s="12"/>
      <c r="I33" s="12"/>
      <c r="K33" s="12"/>
      <c r="L33" s="12"/>
      <c r="M33" s="12"/>
      <c r="N33" s="13"/>
      <c r="O33" s="12"/>
      <c r="P33" s="13"/>
      <c r="Q33" s="12"/>
      <c r="R33" s="12"/>
      <c r="S33" s="12"/>
      <c r="T33" s="12"/>
      <c r="U33" s="13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N33" s="38"/>
      <c r="AO33" s="38"/>
      <c r="AP33" s="38"/>
      <c r="AQ33" s="38"/>
      <c r="AR33" s="38"/>
      <c r="AS33" s="38"/>
    </row>
    <row r="34" spans="1:47" ht="15.75" thickBot="1" x14ac:dyDescent="0.3">
      <c r="A34" s="16" t="s">
        <v>30</v>
      </c>
      <c r="B34" s="16"/>
      <c r="C34" s="10">
        <v>8184</v>
      </c>
      <c r="D34" s="12"/>
      <c r="E34" s="10">
        <v>134</v>
      </c>
      <c r="F34" s="58"/>
      <c r="G34" s="10">
        <v>140</v>
      </c>
      <c r="H34" s="10">
        <v>136</v>
      </c>
      <c r="I34" s="12"/>
      <c r="J34" s="10">
        <v>6414</v>
      </c>
      <c r="K34" s="12"/>
      <c r="L34" s="10">
        <v>6197</v>
      </c>
      <c r="M34" s="10">
        <v>6097</v>
      </c>
      <c r="N34" s="58"/>
      <c r="O34" s="10">
        <v>145</v>
      </c>
      <c r="P34" s="58"/>
      <c r="Q34" s="10">
        <v>140</v>
      </c>
      <c r="R34" s="10">
        <v>140</v>
      </c>
      <c r="S34" s="12"/>
      <c r="T34" s="10">
        <v>942</v>
      </c>
      <c r="U34" s="58"/>
      <c r="V34" s="10">
        <v>941</v>
      </c>
      <c r="W34" s="10">
        <v>898</v>
      </c>
      <c r="X34" s="12"/>
      <c r="Y34" s="10">
        <v>6880</v>
      </c>
      <c r="Z34" s="10">
        <v>772</v>
      </c>
      <c r="AA34" s="12"/>
      <c r="AB34" s="10">
        <v>7341</v>
      </c>
      <c r="AC34" s="12"/>
      <c r="AD34" s="10">
        <v>1486</v>
      </c>
      <c r="AE34" s="12"/>
      <c r="AF34" s="10">
        <v>1120</v>
      </c>
      <c r="AG34" s="12"/>
      <c r="AH34" s="10">
        <v>7301</v>
      </c>
      <c r="AI34" s="10">
        <v>7107</v>
      </c>
      <c r="AJ34" s="12"/>
      <c r="AK34" s="10">
        <v>7254</v>
      </c>
      <c r="AL34" s="10">
        <v>7024</v>
      </c>
      <c r="AN34" s="43">
        <v>73520</v>
      </c>
      <c r="AO34" s="43">
        <v>9187</v>
      </c>
      <c r="AP34" s="43">
        <v>4562</v>
      </c>
      <c r="AQ34" s="43">
        <v>417</v>
      </c>
      <c r="AR34" s="43">
        <v>65</v>
      </c>
      <c r="AS34" s="43">
        <v>14231</v>
      </c>
    </row>
    <row r="35" spans="1:47" x14ac:dyDescent="0.25">
      <c r="A35" s="19" t="s">
        <v>31</v>
      </c>
      <c r="B35" s="19"/>
      <c r="C35" s="26">
        <v>3441</v>
      </c>
      <c r="D35" s="12"/>
      <c r="E35" s="26">
        <v>61</v>
      </c>
      <c r="F35" s="49"/>
      <c r="G35" s="26">
        <v>62</v>
      </c>
      <c r="H35" s="26">
        <v>61</v>
      </c>
      <c r="I35" s="12"/>
      <c r="J35" s="26">
        <v>2677</v>
      </c>
      <c r="K35" s="12"/>
      <c r="L35" s="26">
        <v>2623</v>
      </c>
      <c r="M35" s="26">
        <v>2588</v>
      </c>
      <c r="N35" s="49"/>
      <c r="O35" s="26">
        <v>100</v>
      </c>
      <c r="P35" s="49"/>
      <c r="Q35" s="26">
        <v>95</v>
      </c>
      <c r="R35" s="26">
        <v>90</v>
      </c>
      <c r="S35" s="12"/>
      <c r="T35" s="26">
        <v>377</v>
      </c>
      <c r="U35" s="49"/>
      <c r="V35" s="26">
        <v>381</v>
      </c>
      <c r="W35" s="26">
        <v>383</v>
      </c>
      <c r="X35" s="12"/>
      <c r="Y35" s="26">
        <v>2870</v>
      </c>
      <c r="Z35" s="26">
        <v>415</v>
      </c>
      <c r="AA35" s="12"/>
      <c r="AB35" s="26">
        <v>3133</v>
      </c>
      <c r="AC35" s="12"/>
      <c r="AD35" s="26">
        <v>763</v>
      </c>
      <c r="AE35" s="12"/>
      <c r="AF35" s="26">
        <v>495</v>
      </c>
      <c r="AG35" s="12"/>
      <c r="AH35" s="26">
        <v>3095</v>
      </c>
      <c r="AI35" s="26">
        <v>3034</v>
      </c>
      <c r="AJ35" s="12"/>
      <c r="AK35" s="26">
        <v>3098</v>
      </c>
      <c r="AL35" s="26">
        <v>3076</v>
      </c>
      <c r="AN35" s="38"/>
      <c r="AO35" s="38"/>
      <c r="AP35" s="38"/>
      <c r="AQ35" s="38"/>
      <c r="AR35" s="38"/>
      <c r="AS35" s="38"/>
    </row>
    <row r="36" spans="1:47" x14ac:dyDescent="0.25">
      <c r="A36" s="39" t="s">
        <v>32</v>
      </c>
      <c r="B36" s="39"/>
      <c r="C36" s="26">
        <v>341</v>
      </c>
      <c r="D36" s="12"/>
      <c r="E36" s="26">
        <v>2</v>
      </c>
      <c r="F36" s="49"/>
      <c r="G36" s="26">
        <v>2</v>
      </c>
      <c r="H36" s="26">
        <v>2</v>
      </c>
      <c r="I36" s="12"/>
      <c r="J36" s="26">
        <v>274</v>
      </c>
      <c r="K36" s="12"/>
      <c r="L36" s="26">
        <v>262</v>
      </c>
      <c r="M36" s="26">
        <v>264</v>
      </c>
      <c r="N36" s="49"/>
      <c r="O36" s="26">
        <v>2</v>
      </c>
      <c r="P36" s="49"/>
      <c r="Q36" s="26">
        <v>2</v>
      </c>
      <c r="R36" s="26">
        <v>2</v>
      </c>
      <c r="S36" s="12"/>
      <c r="T36" s="26">
        <v>30</v>
      </c>
      <c r="U36" s="49"/>
      <c r="V36" s="26">
        <v>31</v>
      </c>
      <c r="W36" s="26">
        <v>27</v>
      </c>
      <c r="X36" s="12"/>
      <c r="Y36" s="26">
        <v>279</v>
      </c>
      <c r="Z36" s="26">
        <v>29</v>
      </c>
      <c r="AA36" s="12"/>
      <c r="AB36" s="26">
        <v>294</v>
      </c>
      <c r="AC36" s="12"/>
      <c r="AD36" s="26">
        <v>66</v>
      </c>
      <c r="AE36" s="12"/>
      <c r="AF36" s="26">
        <v>30</v>
      </c>
      <c r="AG36" s="12"/>
      <c r="AH36" s="26">
        <v>296</v>
      </c>
      <c r="AI36" s="26">
        <v>299</v>
      </c>
      <c r="AJ36" s="12"/>
      <c r="AK36" s="26">
        <v>292</v>
      </c>
      <c r="AL36" s="26">
        <v>289</v>
      </c>
      <c r="AN36" s="38"/>
      <c r="AO36" s="38"/>
      <c r="AP36" s="38"/>
      <c r="AQ36" s="38"/>
      <c r="AR36" s="38"/>
      <c r="AS36" s="38"/>
    </row>
    <row r="37" spans="1:47" ht="15.75" thickBot="1" x14ac:dyDescent="0.3">
      <c r="A37" s="39" t="s">
        <v>33</v>
      </c>
      <c r="B37" s="39"/>
      <c r="C37" s="26">
        <v>47</v>
      </c>
      <c r="D37" s="12"/>
      <c r="E37" s="26">
        <v>0</v>
      </c>
      <c r="F37" s="49"/>
      <c r="G37" s="26">
        <v>0</v>
      </c>
      <c r="H37" s="26">
        <v>0</v>
      </c>
      <c r="I37" s="12"/>
      <c r="J37" s="26">
        <v>43</v>
      </c>
      <c r="K37" s="12"/>
      <c r="L37" s="26">
        <v>40</v>
      </c>
      <c r="M37" s="26">
        <v>41</v>
      </c>
      <c r="N37" s="49"/>
      <c r="O37" s="26">
        <v>0</v>
      </c>
      <c r="P37" s="49"/>
      <c r="Q37" s="26">
        <v>0</v>
      </c>
      <c r="R37" s="26">
        <v>0</v>
      </c>
      <c r="S37" s="12"/>
      <c r="T37" s="26">
        <v>0</v>
      </c>
      <c r="U37" s="49"/>
      <c r="V37" s="26">
        <v>0</v>
      </c>
      <c r="W37" s="26">
        <v>0</v>
      </c>
      <c r="X37" s="12"/>
      <c r="Y37" s="26">
        <v>41</v>
      </c>
      <c r="Z37" s="26">
        <v>4</v>
      </c>
      <c r="AA37" s="12"/>
      <c r="AB37" s="26">
        <v>41</v>
      </c>
      <c r="AC37" s="12"/>
      <c r="AD37" s="26">
        <v>0</v>
      </c>
      <c r="AE37" s="12"/>
      <c r="AF37" s="26">
        <v>1</v>
      </c>
      <c r="AG37" s="12"/>
      <c r="AH37" s="26">
        <v>39</v>
      </c>
      <c r="AI37" s="26">
        <v>36</v>
      </c>
      <c r="AJ37" s="26"/>
      <c r="AK37" s="26">
        <v>42</v>
      </c>
      <c r="AL37" s="26">
        <v>39</v>
      </c>
      <c r="AN37" s="44"/>
      <c r="AO37" s="44"/>
      <c r="AP37" s="44"/>
      <c r="AQ37" s="44"/>
      <c r="AR37" s="44"/>
      <c r="AS37" s="45"/>
    </row>
    <row r="38" spans="1:47" ht="15.75" thickBot="1" x14ac:dyDescent="0.3">
      <c r="A38" s="16" t="s">
        <v>34</v>
      </c>
      <c r="B38" s="16"/>
      <c r="C38" s="10">
        <v>12013</v>
      </c>
      <c r="D38" s="12"/>
      <c r="E38" s="10">
        <v>197</v>
      </c>
      <c r="F38" s="58"/>
      <c r="G38" s="10">
        <v>204</v>
      </c>
      <c r="H38" s="10">
        <v>199</v>
      </c>
      <c r="I38" s="12"/>
      <c r="J38" s="10">
        <v>9408</v>
      </c>
      <c r="K38" s="12"/>
      <c r="L38" s="10">
        <v>9122</v>
      </c>
      <c r="M38" s="10">
        <v>8990</v>
      </c>
      <c r="N38" s="58"/>
      <c r="O38" s="10">
        <v>247</v>
      </c>
      <c r="P38" s="58"/>
      <c r="Q38" s="10">
        <v>237</v>
      </c>
      <c r="R38" s="10">
        <v>232</v>
      </c>
      <c r="S38" s="12"/>
      <c r="T38" s="10">
        <v>1349</v>
      </c>
      <c r="U38" s="58"/>
      <c r="V38" s="10">
        <v>1353</v>
      </c>
      <c r="W38" s="10">
        <v>1308</v>
      </c>
      <c r="X38" s="12"/>
      <c r="Y38" s="10">
        <v>10070</v>
      </c>
      <c r="Z38" s="10">
        <v>1220</v>
      </c>
      <c r="AA38" s="12"/>
      <c r="AB38" s="10">
        <v>10809</v>
      </c>
      <c r="AC38" s="12"/>
      <c r="AD38" s="10">
        <v>2315</v>
      </c>
      <c r="AE38" s="12"/>
      <c r="AF38" s="10">
        <v>1646</v>
      </c>
      <c r="AG38" s="12"/>
      <c r="AH38" s="10">
        <v>10731</v>
      </c>
      <c r="AI38" s="10">
        <v>10476</v>
      </c>
      <c r="AJ38" s="12"/>
      <c r="AK38" s="10">
        <v>10686</v>
      </c>
      <c r="AL38" s="10">
        <v>10428</v>
      </c>
      <c r="AN38" s="38"/>
      <c r="AO38" s="38"/>
      <c r="AP38" s="38"/>
      <c r="AQ38" s="38"/>
      <c r="AR38" s="38"/>
      <c r="AS38" s="38"/>
    </row>
    <row r="39" spans="1:47" x14ac:dyDescent="0.25">
      <c r="AN39" s="40"/>
      <c r="AO39" s="38"/>
      <c r="AP39" s="38"/>
      <c r="AQ39" s="38"/>
      <c r="AR39" s="38"/>
      <c r="AS39" s="38"/>
    </row>
    <row r="40" spans="1:47" x14ac:dyDescent="0.25">
      <c r="C40" s="35"/>
      <c r="D40" s="35"/>
      <c r="E40" s="35"/>
      <c r="F40" s="46"/>
      <c r="G40" s="35"/>
      <c r="H40" s="35"/>
      <c r="I40" s="35"/>
      <c r="J40" s="35"/>
      <c r="K40" s="35"/>
      <c r="L40" s="35"/>
      <c r="M40" s="35"/>
      <c r="N40" s="46"/>
      <c r="O40" s="35"/>
      <c r="P40" s="46"/>
      <c r="Q40" s="35"/>
      <c r="R40" s="35"/>
      <c r="S40" s="35"/>
      <c r="T40" s="35"/>
      <c r="U40" s="46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46"/>
      <c r="AO40" s="46"/>
      <c r="AP40" s="46"/>
      <c r="AQ40" s="46"/>
      <c r="AR40" s="46"/>
      <c r="AS40" s="46"/>
      <c r="AT40" s="35"/>
      <c r="AU40" s="35"/>
    </row>
    <row r="41" spans="1:47" x14ac:dyDescent="0.25">
      <c r="C41" s="35"/>
      <c r="D41" s="35"/>
      <c r="E41" s="35"/>
      <c r="F41" s="46"/>
      <c r="G41" s="35"/>
      <c r="H41" s="35"/>
      <c r="I41" s="35"/>
      <c r="J41" s="35"/>
      <c r="K41" s="35"/>
      <c r="L41" s="35"/>
      <c r="M41" s="35"/>
      <c r="N41" s="46"/>
      <c r="O41" s="35"/>
      <c r="P41" s="46"/>
      <c r="Q41" s="35"/>
      <c r="R41" s="35"/>
      <c r="S41" s="35"/>
      <c r="T41" s="35"/>
      <c r="U41" s="46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46"/>
      <c r="AO41" s="46"/>
      <c r="AP41" s="46"/>
      <c r="AQ41" s="46"/>
      <c r="AR41" s="46"/>
      <c r="AS41" s="46"/>
      <c r="AT41" s="35"/>
      <c r="AU41" s="35"/>
    </row>
    <row r="42" spans="1:47" x14ac:dyDescent="0.25">
      <c r="C42" s="35"/>
      <c r="D42" s="35"/>
      <c r="E42" s="35"/>
      <c r="F42" s="46"/>
      <c r="G42" s="35"/>
      <c r="H42" s="35"/>
      <c r="I42" s="35"/>
      <c r="J42" s="35"/>
      <c r="K42" s="35"/>
      <c r="L42" s="35"/>
      <c r="M42" s="35"/>
      <c r="N42" s="46"/>
      <c r="O42" s="35"/>
      <c r="P42" s="46"/>
      <c r="Q42" s="35"/>
      <c r="R42" s="35"/>
      <c r="S42" s="35"/>
      <c r="T42" s="35"/>
      <c r="U42" s="46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46"/>
      <c r="AO42" s="46"/>
      <c r="AP42" s="46"/>
      <c r="AQ42" s="46"/>
      <c r="AR42" s="46"/>
      <c r="AS42" s="46"/>
      <c r="AT42" s="35"/>
      <c r="AU42" s="35"/>
    </row>
    <row r="43" spans="1:47" x14ac:dyDescent="0.25">
      <c r="C43" s="35"/>
      <c r="D43" s="35"/>
      <c r="E43" s="35"/>
      <c r="F43" s="46"/>
      <c r="G43" s="35"/>
      <c r="H43" s="35"/>
      <c r="I43" s="35"/>
      <c r="J43" s="35"/>
      <c r="K43" s="35"/>
      <c r="L43" s="35"/>
      <c r="M43" s="35"/>
      <c r="N43" s="46"/>
      <c r="O43" s="35"/>
      <c r="P43" s="46"/>
      <c r="Q43" s="35"/>
      <c r="R43" s="35"/>
      <c r="S43" s="35"/>
      <c r="T43" s="35"/>
      <c r="U43" s="46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46"/>
      <c r="AO43" s="46"/>
      <c r="AP43" s="46"/>
      <c r="AQ43" s="46"/>
      <c r="AR43" s="46"/>
      <c r="AS43" s="46"/>
      <c r="AT43" s="35"/>
      <c r="AU43" s="35"/>
    </row>
    <row r="44" spans="1:47" x14ac:dyDescent="0.25">
      <c r="C44" s="35"/>
      <c r="D44" s="35"/>
      <c r="E44" s="35"/>
      <c r="F44" s="46"/>
      <c r="G44" s="35"/>
      <c r="H44" s="35"/>
      <c r="I44" s="35"/>
      <c r="J44" s="35"/>
      <c r="K44" s="35"/>
      <c r="L44" s="35"/>
      <c r="M44" s="35"/>
      <c r="N44" s="46"/>
      <c r="O44" s="35"/>
      <c r="P44" s="46"/>
      <c r="Q44" s="35"/>
      <c r="R44" s="35"/>
      <c r="S44" s="35"/>
      <c r="T44" s="35"/>
      <c r="U44" s="46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46"/>
      <c r="AO44" s="46"/>
      <c r="AP44" s="46"/>
      <c r="AQ44" s="46"/>
      <c r="AR44" s="46"/>
      <c r="AS44" s="46"/>
      <c r="AT44" s="35"/>
      <c r="AU44" s="35"/>
    </row>
    <row r="45" spans="1:47" x14ac:dyDescent="0.25">
      <c r="C45" s="35"/>
      <c r="D45" s="35"/>
      <c r="E45" s="35"/>
      <c r="F45" s="46"/>
      <c r="G45" s="35"/>
      <c r="H45" s="35"/>
      <c r="I45" s="35"/>
      <c r="J45" s="35"/>
      <c r="K45" s="35"/>
      <c r="L45" s="35"/>
      <c r="M45" s="35"/>
      <c r="N45" s="46"/>
      <c r="O45" s="35"/>
      <c r="P45" s="46"/>
      <c r="Q45" s="35"/>
      <c r="R45" s="35"/>
      <c r="S45" s="35"/>
      <c r="T45" s="35"/>
      <c r="U45" s="46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46"/>
      <c r="AO45" s="46"/>
      <c r="AP45" s="46"/>
      <c r="AQ45" s="46"/>
      <c r="AR45" s="46"/>
      <c r="AS45" s="46"/>
      <c r="AT45" s="35"/>
      <c r="AU45" s="35"/>
    </row>
    <row r="46" spans="1:47" x14ac:dyDescent="0.25">
      <c r="C46" s="35"/>
      <c r="D46" s="35"/>
      <c r="E46" s="35"/>
      <c r="F46" s="46"/>
      <c r="G46" s="35"/>
      <c r="H46" s="35"/>
      <c r="I46" s="35"/>
      <c r="J46" s="35"/>
      <c r="K46" s="35"/>
      <c r="L46" s="35"/>
      <c r="M46" s="35"/>
      <c r="N46" s="46"/>
      <c r="O46" s="35"/>
      <c r="P46" s="46"/>
      <c r="Q46" s="35"/>
      <c r="R46" s="35"/>
      <c r="S46" s="35"/>
      <c r="T46" s="35"/>
      <c r="U46" s="46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46"/>
      <c r="AO46" s="46"/>
      <c r="AP46" s="46"/>
      <c r="AQ46" s="46"/>
      <c r="AR46" s="46"/>
      <c r="AS46" s="46"/>
      <c r="AT46" s="35"/>
      <c r="AU46" s="35"/>
    </row>
    <row r="47" spans="1:47" x14ac:dyDescent="0.25">
      <c r="C47" s="35"/>
      <c r="D47" s="35"/>
      <c r="E47" s="35"/>
      <c r="F47" s="46"/>
      <c r="G47" s="35"/>
      <c r="H47" s="35"/>
      <c r="I47" s="35"/>
      <c r="J47" s="35"/>
      <c r="K47" s="35"/>
      <c r="L47" s="35"/>
      <c r="M47" s="35"/>
      <c r="N47" s="46"/>
      <c r="O47" s="35"/>
      <c r="P47" s="46"/>
      <c r="Q47" s="35"/>
      <c r="R47" s="35"/>
      <c r="S47" s="35"/>
      <c r="T47" s="35"/>
      <c r="U47" s="46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46"/>
      <c r="AO47" s="46"/>
      <c r="AP47" s="46"/>
      <c r="AQ47" s="46"/>
      <c r="AR47" s="46"/>
      <c r="AS47" s="46"/>
      <c r="AT47" s="35"/>
      <c r="AU47" s="35"/>
    </row>
    <row r="48" spans="1:47" x14ac:dyDescent="0.25">
      <c r="C48" s="35"/>
      <c r="D48" s="35"/>
      <c r="E48" s="35"/>
      <c r="F48" s="46"/>
      <c r="G48" s="35"/>
      <c r="H48" s="35"/>
      <c r="I48" s="35"/>
      <c r="J48" s="35"/>
      <c r="K48" s="35"/>
      <c r="L48" s="35"/>
      <c r="M48" s="35"/>
      <c r="N48" s="46"/>
      <c r="O48" s="35"/>
      <c r="P48" s="46"/>
      <c r="Q48" s="35"/>
      <c r="R48" s="35"/>
      <c r="S48" s="35"/>
      <c r="T48" s="35"/>
      <c r="U48" s="46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46"/>
      <c r="AO48" s="46"/>
      <c r="AP48" s="46"/>
      <c r="AQ48" s="46"/>
      <c r="AR48" s="46"/>
      <c r="AS48" s="46"/>
      <c r="AT48" s="35"/>
      <c r="AU48" s="35"/>
    </row>
    <row r="49" spans="3:47" x14ac:dyDescent="0.25">
      <c r="C49" s="35"/>
      <c r="D49" s="35"/>
      <c r="E49" s="35"/>
      <c r="F49" s="46"/>
      <c r="G49" s="35"/>
      <c r="H49" s="35"/>
      <c r="I49" s="35"/>
      <c r="J49" s="35"/>
      <c r="K49" s="35"/>
      <c r="L49" s="35"/>
      <c r="M49" s="35"/>
      <c r="N49" s="46"/>
      <c r="O49" s="35"/>
      <c r="P49" s="46"/>
      <c r="Q49" s="35"/>
      <c r="R49" s="35"/>
      <c r="S49" s="35"/>
      <c r="T49" s="35"/>
      <c r="U49" s="46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46"/>
      <c r="AO49" s="46"/>
      <c r="AP49" s="46"/>
      <c r="AQ49" s="46"/>
      <c r="AR49" s="46"/>
      <c r="AS49" s="46"/>
      <c r="AT49" s="35"/>
      <c r="AU49" s="35"/>
    </row>
    <row r="50" spans="3:47" x14ac:dyDescent="0.25">
      <c r="C50" s="35"/>
      <c r="D50" s="35"/>
      <c r="E50" s="35"/>
      <c r="F50" s="46"/>
      <c r="G50" s="35"/>
      <c r="H50" s="35"/>
      <c r="I50" s="35"/>
      <c r="J50" s="35"/>
      <c r="K50" s="35"/>
      <c r="L50" s="35"/>
      <c r="M50" s="35"/>
      <c r="N50" s="46"/>
      <c r="O50" s="35"/>
      <c r="P50" s="46"/>
      <c r="Q50" s="35"/>
      <c r="R50" s="35"/>
      <c r="S50" s="35"/>
      <c r="T50" s="35"/>
      <c r="U50" s="46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46"/>
      <c r="AO50" s="46"/>
      <c r="AP50" s="46"/>
      <c r="AQ50" s="46"/>
      <c r="AR50" s="46"/>
      <c r="AS50" s="46"/>
      <c r="AT50" s="35"/>
      <c r="AU50" s="35"/>
    </row>
    <row r="51" spans="3:47" x14ac:dyDescent="0.25">
      <c r="C51" s="35"/>
      <c r="D51" s="35"/>
      <c r="E51" s="35"/>
      <c r="F51" s="46"/>
      <c r="G51" s="35"/>
      <c r="H51" s="35"/>
      <c r="I51" s="35"/>
      <c r="J51" s="35"/>
      <c r="K51" s="35"/>
      <c r="L51" s="35"/>
      <c r="M51" s="35"/>
      <c r="N51" s="46"/>
      <c r="O51" s="35"/>
      <c r="P51" s="46"/>
      <c r="Q51" s="35"/>
      <c r="R51" s="35"/>
      <c r="S51" s="35"/>
      <c r="T51" s="35"/>
      <c r="U51" s="46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46"/>
      <c r="AO51" s="46"/>
      <c r="AP51" s="46"/>
      <c r="AQ51" s="46"/>
      <c r="AR51" s="46"/>
      <c r="AS51" s="46"/>
      <c r="AT51" s="35"/>
      <c r="AU51" s="35"/>
    </row>
    <row r="52" spans="3:47" x14ac:dyDescent="0.25">
      <c r="C52" s="35"/>
      <c r="D52" s="35"/>
      <c r="E52" s="35"/>
      <c r="F52" s="46"/>
      <c r="G52" s="35"/>
      <c r="H52" s="35"/>
      <c r="I52" s="35"/>
      <c r="J52" s="35"/>
      <c r="K52" s="35"/>
      <c r="L52" s="35"/>
      <c r="M52" s="35"/>
      <c r="N52" s="46"/>
      <c r="O52" s="35"/>
      <c r="P52" s="46"/>
      <c r="Q52" s="35"/>
      <c r="R52" s="35"/>
      <c r="S52" s="35"/>
      <c r="T52" s="35"/>
      <c r="U52" s="46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46"/>
      <c r="AO52" s="46"/>
      <c r="AP52" s="46"/>
      <c r="AQ52" s="46"/>
      <c r="AR52" s="46"/>
      <c r="AS52" s="46"/>
      <c r="AT52" s="35"/>
      <c r="AU52" s="35"/>
    </row>
    <row r="53" spans="3:47" x14ac:dyDescent="0.25">
      <c r="C53" s="35"/>
      <c r="D53" s="35"/>
      <c r="E53" s="35"/>
      <c r="F53" s="46"/>
      <c r="G53" s="35"/>
      <c r="H53" s="35"/>
      <c r="I53" s="35"/>
      <c r="J53" s="35"/>
      <c r="K53" s="35"/>
      <c r="L53" s="35"/>
      <c r="M53" s="35"/>
      <c r="N53" s="46"/>
      <c r="O53" s="35"/>
      <c r="P53" s="46"/>
      <c r="Q53" s="35"/>
      <c r="R53" s="35"/>
      <c r="S53" s="35"/>
      <c r="T53" s="35"/>
      <c r="U53" s="46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46"/>
      <c r="AO53" s="46"/>
      <c r="AP53" s="46"/>
      <c r="AQ53" s="46"/>
      <c r="AR53" s="46"/>
      <c r="AS53" s="46"/>
      <c r="AT53" s="35"/>
      <c r="AU53" s="35"/>
    </row>
    <row r="54" spans="3:47" x14ac:dyDescent="0.25">
      <c r="C54" s="35"/>
      <c r="D54" s="35"/>
      <c r="E54" s="35"/>
      <c r="F54" s="46"/>
      <c r="G54" s="35"/>
      <c r="H54" s="35"/>
      <c r="I54" s="35"/>
      <c r="J54" s="35"/>
      <c r="K54" s="35"/>
      <c r="L54" s="35"/>
      <c r="M54" s="35"/>
      <c r="N54" s="46"/>
      <c r="O54" s="35"/>
      <c r="P54" s="46"/>
      <c r="Q54" s="35"/>
      <c r="R54" s="35"/>
      <c r="S54" s="35"/>
      <c r="T54" s="35"/>
      <c r="U54" s="46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46"/>
      <c r="AO54" s="46"/>
      <c r="AP54" s="46"/>
      <c r="AQ54" s="46"/>
      <c r="AR54" s="46"/>
      <c r="AS54" s="46"/>
      <c r="AT54" s="35"/>
      <c r="AU54" s="35"/>
    </row>
    <row r="55" spans="3:47" x14ac:dyDescent="0.25">
      <c r="C55" s="35"/>
      <c r="D55" s="35"/>
      <c r="E55" s="35"/>
      <c r="F55" s="46"/>
      <c r="G55" s="35"/>
      <c r="H55" s="35"/>
      <c r="I55" s="35"/>
      <c r="J55" s="35"/>
      <c r="K55" s="35"/>
      <c r="L55" s="35"/>
      <c r="M55" s="35"/>
      <c r="N55" s="46"/>
      <c r="O55" s="35"/>
      <c r="P55" s="46"/>
      <c r="Q55" s="35"/>
      <c r="R55" s="35"/>
      <c r="S55" s="35"/>
      <c r="T55" s="35"/>
      <c r="U55" s="46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46"/>
      <c r="AO55" s="46"/>
      <c r="AP55" s="46"/>
      <c r="AQ55" s="46"/>
      <c r="AR55" s="46"/>
      <c r="AS55" s="46"/>
      <c r="AT55" s="35"/>
      <c r="AU55" s="35"/>
    </row>
    <row r="56" spans="3:47" x14ac:dyDescent="0.25">
      <c r="C56" s="35"/>
      <c r="D56" s="35"/>
      <c r="E56" s="35"/>
      <c r="F56" s="46"/>
      <c r="G56" s="35"/>
      <c r="H56" s="35"/>
      <c r="I56" s="35"/>
      <c r="J56" s="35"/>
      <c r="K56" s="35"/>
      <c r="L56" s="35"/>
      <c r="M56" s="35"/>
      <c r="N56" s="46"/>
      <c r="O56" s="35"/>
      <c r="P56" s="46"/>
      <c r="Q56" s="35"/>
      <c r="R56" s="35"/>
      <c r="S56" s="35"/>
      <c r="T56" s="35"/>
      <c r="U56" s="46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46"/>
      <c r="AO56" s="46"/>
      <c r="AP56" s="46"/>
      <c r="AQ56" s="46"/>
      <c r="AR56" s="46"/>
      <c r="AS56" s="46"/>
      <c r="AT56" s="35"/>
      <c r="AU56" s="35"/>
    </row>
    <row r="57" spans="3:47" x14ac:dyDescent="0.25">
      <c r="C57" s="35"/>
      <c r="D57" s="35"/>
      <c r="E57" s="35"/>
      <c r="F57" s="46"/>
      <c r="G57" s="35"/>
      <c r="H57" s="35"/>
      <c r="I57" s="35"/>
      <c r="J57" s="35"/>
      <c r="K57" s="35"/>
      <c r="L57" s="35"/>
      <c r="M57" s="35"/>
      <c r="N57" s="46"/>
      <c r="O57" s="35"/>
      <c r="P57" s="46"/>
      <c r="Q57" s="35"/>
      <c r="R57" s="35"/>
      <c r="S57" s="35"/>
      <c r="T57" s="35"/>
      <c r="U57" s="46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46"/>
      <c r="AO57" s="46"/>
      <c r="AP57" s="46"/>
      <c r="AQ57" s="46"/>
      <c r="AR57" s="46"/>
      <c r="AS57" s="46"/>
      <c r="AT57" s="35"/>
      <c r="AU57" s="35"/>
    </row>
    <row r="58" spans="3:47" x14ac:dyDescent="0.25">
      <c r="C58" s="35"/>
      <c r="D58" s="35"/>
      <c r="E58" s="35"/>
      <c r="F58" s="46"/>
      <c r="G58" s="35"/>
      <c r="H58" s="35"/>
      <c r="I58" s="35"/>
      <c r="J58" s="35"/>
      <c r="K58" s="35"/>
      <c r="L58" s="35"/>
      <c r="M58" s="35"/>
      <c r="N58" s="46"/>
      <c r="O58" s="35"/>
      <c r="P58" s="46"/>
      <c r="Q58" s="35"/>
      <c r="R58" s="35"/>
      <c r="S58" s="35"/>
      <c r="T58" s="35"/>
      <c r="U58" s="46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46"/>
      <c r="AO58" s="46"/>
      <c r="AP58" s="46"/>
      <c r="AQ58" s="46"/>
      <c r="AR58" s="46"/>
      <c r="AS58" s="46"/>
      <c r="AT58" s="35"/>
      <c r="AU58" s="35"/>
    </row>
    <row r="59" spans="3:47" x14ac:dyDescent="0.25">
      <c r="C59" s="35"/>
      <c r="D59" s="35"/>
      <c r="E59" s="35"/>
      <c r="F59" s="46"/>
      <c r="G59" s="35"/>
      <c r="H59" s="35"/>
      <c r="I59" s="35"/>
      <c r="J59" s="35"/>
      <c r="K59" s="35"/>
      <c r="L59" s="35"/>
      <c r="M59" s="35"/>
      <c r="N59" s="46"/>
      <c r="O59" s="35"/>
      <c r="P59" s="46"/>
      <c r="Q59" s="35"/>
      <c r="R59" s="35"/>
      <c r="S59" s="35"/>
      <c r="T59" s="35"/>
      <c r="U59" s="46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46"/>
      <c r="AO59" s="46"/>
      <c r="AP59" s="46"/>
      <c r="AQ59" s="46"/>
      <c r="AR59" s="46"/>
      <c r="AS59" s="46"/>
      <c r="AT59" s="35"/>
      <c r="AU59" s="35"/>
    </row>
    <row r="60" spans="3:47" x14ac:dyDescent="0.25">
      <c r="C60" s="35"/>
      <c r="D60" s="35"/>
      <c r="E60" s="35"/>
      <c r="F60" s="46"/>
      <c r="G60" s="35"/>
      <c r="H60" s="35"/>
      <c r="I60" s="35"/>
      <c r="J60" s="35"/>
      <c r="K60" s="35"/>
      <c r="L60" s="35"/>
      <c r="M60" s="35"/>
      <c r="N60" s="46"/>
      <c r="O60" s="35"/>
      <c r="P60" s="46"/>
      <c r="Q60" s="35"/>
      <c r="R60" s="35"/>
      <c r="S60" s="35"/>
      <c r="T60" s="35"/>
      <c r="U60" s="46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46"/>
      <c r="AO60" s="46"/>
      <c r="AP60" s="46"/>
      <c r="AQ60" s="46"/>
      <c r="AR60" s="46"/>
      <c r="AS60" s="46"/>
      <c r="AT60" s="35"/>
      <c r="AU60" s="35"/>
    </row>
    <row r="61" spans="3:47" x14ac:dyDescent="0.25">
      <c r="C61" s="35"/>
      <c r="D61" s="35"/>
      <c r="E61" s="35"/>
      <c r="F61" s="46"/>
      <c r="G61" s="35"/>
      <c r="H61" s="35"/>
      <c r="I61" s="35"/>
      <c r="J61" s="35"/>
      <c r="K61" s="35"/>
      <c r="L61" s="35"/>
      <c r="M61" s="35"/>
      <c r="N61" s="46"/>
      <c r="O61" s="35"/>
      <c r="P61" s="46"/>
      <c r="Q61" s="35"/>
      <c r="R61" s="35"/>
      <c r="S61" s="35"/>
      <c r="T61" s="35"/>
      <c r="U61" s="46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46"/>
      <c r="AO61" s="46"/>
      <c r="AP61" s="46"/>
      <c r="AQ61" s="46"/>
      <c r="AR61" s="46"/>
      <c r="AS61" s="46"/>
      <c r="AT61" s="35"/>
      <c r="AU61" s="35"/>
    </row>
    <row r="62" spans="3:47" x14ac:dyDescent="0.25">
      <c r="C62" s="35"/>
      <c r="D62" s="35"/>
      <c r="E62" s="35"/>
      <c r="F62" s="46"/>
      <c r="G62" s="35"/>
      <c r="H62" s="35"/>
      <c r="I62" s="35"/>
      <c r="J62" s="35"/>
      <c r="K62" s="35"/>
      <c r="L62" s="35"/>
      <c r="M62" s="35"/>
      <c r="N62" s="46"/>
      <c r="O62" s="35"/>
      <c r="P62" s="46"/>
      <c r="Q62" s="35"/>
      <c r="R62" s="35"/>
      <c r="S62" s="35"/>
      <c r="T62" s="35"/>
      <c r="U62" s="46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46"/>
      <c r="AO62" s="46"/>
      <c r="AP62" s="46"/>
      <c r="AQ62" s="46"/>
      <c r="AR62" s="46"/>
      <c r="AS62" s="46"/>
      <c r="AT62" s="35"/>
      <c r="AU62" s="35"/>
    </row>
    <row r="63" spans="3:47" x14ac:dyDescent="0.25">
      <c r="C63" s="35"/>
      <c r="D63" s="35"/>
      <c r="E63" s="35"/>
      <c r="F63" s="46"/>
      <c r="G63" s="35"/>
      <c r="H63" s="35"/>
      <c r="I63" s="35"/>
      <c r="J63" s="35"/>
      <c r="K63" s="35"/>
      <c r="L63" s="35"/>
      <c r="M63" s="35"/>
      <c r="N63" s="46"/>
      <c r="O63" s="35"/>
      <c r="P63" s="46"/>
      <c r="Q63" s="35"/>
      <c r="R63" s="35"/>
      <c r="S63" s="35"/>
      <c r="T63" s="35"/>
      <c r="U63" s="46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46"/>
      <c r="AO63" s="46"/>
      <c r="AP63" s="46"/>
      <c r="AQ63" s="46"/>
      <c r="AR63" s="46"/>
      <c r="AS63" s="46"/>
      <c r="AT63" s="35"/>
      <c r="AU63" s="35"/>
    </row>
    <row r="64" spans="3:47" x14ac:dyDescent="0.25">
      <c r="C64" s="35"/>
      <c r="D64" s="35"/>
      <c r="E64" s="35"/>
      <c r="F64" s="46"/>
      <c r="G64" s="35"/>
      <c r="H64" s="35"/>
      <c r="I64" s="35"/>
      <c r="J64" s="35"/>
      <c r="K64" s="35"/>
      <c r="L64" s="35"/>
      <c r="M64" s="35"/>
      <c r="N64" s="46"/>
      <c r="O64" s="35"/>
      <c r="P64" s="46"/>
      <c r="Q64" s="35"/>
      <c r="R64" s="35"/>
      <c r="S64" s="35"/>
      <c r="T64" s="35"/>
      <c r="U64" s="46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46"/>
      <c r="AO64" s="46"/>
      <c r="AP64" s="46"/>
      <c r="AQ64" s="46"/>
      <c r="AR64" s="46"/>
      <c r="AS64" s="46"/>
      <c r="AT64" s="35"/>
      <c r="AU64" s="35"/>
    </row>
    <row r="65" spans="3:47" x14ac:dyDescent="0.25">
      <c r="C65" s="35"/>
      <c r="D65" s="35"/>
      <c r="E65" s="35"/>
      <c r="F65" s="46"/>
      <c r="G65" s="35"/>
      <c r="H65" s="35"/>
      <c r="I65" s="35"/>
      <c r="J65" s="35"/>
      <c r="K65" s="35"/>
      <c r="L65" s="35"/>
      <c r="M65" s="35"/>
      <c r="N65" s="46"/>
      <c r="O65" s="35"/>
      <c r="P65" s="46"/>
      <c r="Q65" s="35"/>
      <c r="R65" s="35"/>
      <c r="S65" s="35"/>
      <c r="T65" s="35"/>
      <c r="U65" s="46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46"/>
      <c r="AO65" s="46"/>
      <c r="AP65" s="46"/>
      <c r="AQ65" s="46"/>
      <c r="AR65" s="46"/>
      <c r="AS65" s="46"/>
      <c r="AT65" s="35"/>
      <c r="AU65" s="35"/>
    </row>
    <row r="66" spans="3:47" x14ac:dyDescent="0.25">
      <c r="C66" s="35"/>
      <c r="D66" s="35"/>
      <c r="E66" s="35"/>
      <c r="F66" s="46"/>
      <c r="G66" s="35"/>
      <c r="H66" s="35"/>
      <c r="I66" s="35"/>
      <c r="J66" s="35"/>
      <c r="K66" s="35"/>
      <c r="L66" s="35"/>
      <c r="M66" s="35"/>
      <c r="N66" s="46"/>
      <c r="O66" s="35"/>
      <c r="P66" s="46"/>
      <c r="Q66" s="35"/>
      <c r="R66" s="35"/>
      <c r="S66" s="35"/>
      <c r="T66" s="35"/>
      <c r="U66" s="46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46"/>
      <c r="AO66" s="46"/>
      <c r="AP66" s="46"/>
      <c r="AQ66" s="46"/>
      <c r="AR66" s="46"/>
      <c r="AS66" s="46"/>
      <c r="AT66" s="35"/>
      <c r="AU66" s="35"/>
    </row>
    <row r="67" spans="3:47" x14ac:dyDescent="0.25">
      <c r="C67" s="35"/>
      <c r="D67" s="35"/>
      <c r="E67" s="35"/>
      <c r="F67" s="46"/>
      <c r="G67" s="35"/>
      <c r="H67" s="35"/>
      <c r="I67" s="35"/>
      <c r="J67" s="35"/>
      <c r="K67" s="35"/>
      <c r="L67" s="35"/>
      <c r="M67" s="35"/>
      <c r="N67" s="46"/>
      <c r="O67" s="35"/>
      <c r="P67" s="46"/>
      <c r="Q67" s="35"/>
      <c r="R67" s="35"/>
      <c r="S67" s="35"/>
      <c r="T67" s="35"/>
      <c r="U67" s="46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46"/>
      <c r="AO67" s="46"/>
      <c r="AP67" s="46"/>
      <c r="AQ67" s="46"/>
      <c r="AR67" s="46"/>
      <c r="AS67" s="46"/>
      <c r="AT67" s="35"/>
      <c r="AU67" s="35"/>
    </row>
    <row r="68" spans="3:47" x14ac:dyDescent="0.25">
      <c r="C68" s="35"/>
      <c r="D68" s="35"/>
      <c r="E68" s="35"/>
      <c r="F68" s="46"/>
      <c r="G68" s="35"/>
      <c r="H68" s="35"/>
      <c r="I68" s="35"/>
      <c r="J68" s="35"/>
      <c r="K68" s="35"/>
      <c r="L68" s="35"/>
      <c r="M68" s="35"/>
      <c r="N68" s="46"/>
      <c r="O68" s="35"/>
      <c r="P68" s="46"/>
      <c r="Q68" s="35"/>
      <c r="R68" s="35"/>
      <c r="S68" s="35"/>
      <c r="T68" s="35"/>
      <c r="U68" s="46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46"/>
      <c r="AO68" s="46"/>
      <c r="AP68" s="46"/>
      <c r="AQ68" s="46"/>
      <c r="AR68" s="46"/>
      <c r="AS68" s="46"/>
      <c r="AT68" s="35"/>
      <c r="AU68" s="35"/>
    </row>
    <row r="69" spans="3:47" x14ac:dyDescent="0.25">
      <c r="C69" s="35"/>
      <c r="D69" s="35"/>
      <c r="E69" s="35"/>
      <c r="F69" s="46"/>
      <c r="G69" s="35"/>
      <c r="H69" s="35"/>
      <c r="I69" s="35"/>
      <c r="J69" s="35"/>
      <c r="K69" s="35"/>
      <c r="L69" s="35"/>
      <c r="M69" s="35"/>
      <c r="N69" s="46"/>
      <c r="O69" s="35"/>
      <c r="P69" s="46"/>
      <c r="Q69" s="35"/>
      <c r="R69" s="35"/>
      <c r="S69" s="35"/>
      <c r="T69" s="35"/>
      <c r="U69" s="46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46"/>
      <c r="AO69" s="46"/>
      <c r="AP69" s="46"/>
      <c r="AQ69" s="46"/>
      <c r="AR69" s="46"/>
      <c r="AS69" s="46"/>
      <c r="AT69" s="35"/>
      <c r="AU69" s="35"/>
    </row>
    <row r="70" spans="3:47" x14ac:dyDescent="0.25">
      <c r="C70" s="35"/>
      <c r="D70" s="35"/>
      <c r="E70" s="35"/>
      <c r="F70" s="46"/>
      <c r="G70" s="35"/>
      <c r="H70" s="35"/>
      <c r="I70" s="35"/>
      <c r="J70" s="35"/>
      <c r="K70" s="35"/>
      <c r="L70" s="35"/>
      <c r="M70" s="35"/>
      <c r="N70" s="46"/>
      <c r="O70" s="35"/>
      <c r="P70" s="46"/>
      <c r="Q70" s="35"/>
      <c r="R70" s="35"/>
      <c r="S70" s="35"/>
      <c r="T70" s="35"/>
      <c r="U70" s="46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46"/>
      <c r="AO70" s="46"/>
      <c r="AP70" s="46"/>
      <c r="AQ70" s="46"/>
      <c r="AR70" s="46"/>
      <c r="AS70" s="46"/>
      <c r="AT70" s="35"/>
      <c r="AU70" s="35"/>
    </row>
    <row r="71" spans="3:47" x14ac:dyDescent="0.25">
      <c r="C71" s="35"/>
      <c r="D71" s="35"/>
      <c r="E71" s="35"/>
      <c r="F71" s="46"/>
      <c r="G71" s="35"/>
      <c r="H71" s="35"/>
      <c r="I71" s="35"/>
      <c r="J71" s="35"/>
      <c r="K71" s="35"/>
      <c r="L71" s="35"/>
      <c r="M71" s="35"/>
      <c r="N71" s="46"/>
      <c r="O71" s="35"/>
      <c r="P71" s="46"/>
      <c r="Q71" s="35"/>
      <c r="R71" s="35"/>
      <c r="S71" s="35"/>
      <c r="T71" s="35"/>
      <c r="U71" s="46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46"/>
      <c r="AO71" s="46"/>
      <c r="AP71" s="46"/>
      <c r="AQ71" s="46"/>
      <c r="AR71" s="46"/>
      <c r="AS71" s="46"/>
      <c r="AT71" s="35"/>
      <c r="AU71" s="35"/>
    </row>
    <row r="72" spans="3:47" x14ac:dyDescent="0.25">
      <c r="C72" s="35"/>
      <c r="D72" s="35"/>
      <c r="E72" s="35"/>
      <c r="F72" s="46"/>
      <c r="G72" s="35"/>
      <c r="H72" s="35"/>
      <c r="I72" s="35"/>
      <c r="J72" s="35"/>
      <c r="K72" s="35"/>
      <c r="L72" s="35"/>
      <c r="M72" s="35"/>
      <c r="N72" s="46"/>
      <c r="O72" s="35"/>
      <c r="P72" s="46"/>
      <c r="Q72" s="35"/>
      <c r="R72" s="35"/>
      <c r="S72" s="35"/>
      <c r="T72" s="35"/>
      <c r="U72" s="46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46"/>
      <c r="AO72" s="46"/>
      <c r="AP72" s="46"/>
      <c r="AQ72" s="46"/>
      <c r="AR72" s="46"/>
      <c r="AS72" s="46"/>
      <c r="AT72" s="35"/>
      <c r="AU72" s="35"/>
    </row>
    <row r="73" spans="3:47" x14ac:dyDescent="0.25">
      <c r="C73" s="35"/>
      <c r="D73" s="35"/>
      <c r="E73" s="35"/>
      <c r="F73" s="46"/>
      <c r="G73" s="35"/>
      <c r="H73" s="35"/>
      <c r="I73" s="35"/>
      <c r="J73" s="35"/>
      <c r="K73" s="35"/>
      <c r="L73" s="35"/>
      <c r="M73" s="35"/>
      <c r="N73" s="46"/>
      <c r="O73" s="35"/>
      <c r="P73" s="46"/>
      <c r="Q73" s="35"/>
      <c r="R73" s="35"/>
      <c r="S73" s="35"/>
      <c r="T73" s="35"/>
      <c r="U73" s="46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46"/>
      <c r="AO73" s="46"/>
      <c r="AP73" s="46"/>
      <c r="AQ73" s="46"/>
      <c r="AR73" s="46"/>
      <c r="AS73" s="46"/>
      <c r="AT73" s="35"/>
      <c r="AU73" s="35"/>
    </row>
    <row r="74" spans="3:47" x14ac:dyDescent="0.25">
      <c r="C74" s="35"/>
      <c r="D74" s="35"/>
      <c r="E74" s="35"/>
      <c r="F74" s="46"/>
      <c r="G74" s="35"/>
      <c r="H74" s="35"/>
      <c r="I74" s="35"/>
      <c r="J74" s="35"/>
      <c r="K74" s="35"/>
      <c r="L74" s="35"/>
      <c r="M74" s="35"/>
      <c r="N74" s="46"/>
      <c r="O74" s="35"/>
      <c r="P74" s="46"/>
      <c r="Q74" s="35"/>
      <c r="R74" s="35"/>
      <c r="S74" s="35"/>
      <c r="T74" s="35"/>
      <c r="U74" s="46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46"/>
      <c r="AO74" s="46"/>
      <c r="AP74" s="46"/>
      <c r="AQ74" s="46"/>
      <c r="AR74" s="46"/>
      <c r="AS74" s="46"/>
      <c r="AT74" s="35"/>
      <c r="AU74" s="35"/>
    </row>
    <row r="75" spans="3:47" x14ac:dyDescent="0.25">
      <c r="C75" s="35"/>
      <c r="D75" s="35"/>
      <c r="E75" s="35"/>
      <c r="F75" s="46"/>
      <c r="G75" s="35"/>
      <c r="H75" s="35"/>
      <c r="I75" s="35"/>
      <c r="J75" s="35"/>
      <c r="K75" s="35"/>
      <c r="L75" s="35"/>
      <c r="M75" s="35"/>
      <c r="N75" s="46"/>
      <c r="O75" s="35"/>
      <c r="P75" s="46"/>
      <c r="Q75" s="35"/>
      <c r="R75" s="35"/>
      <c r="S75" s="35"/>
      <c r="T75" s="35"/>
      <c r="U75" s="46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46"/>
      <c r="AO75" s="46"/>
      <c r="AP75" s="46"/>
      <c r="AQ75" s="46"/>
      <c r="AR75" s="46"/>
      <c r="AS75" s="46"/>
      <c r="AT75" s="35"/>
      <c r="AU75" s="35"/>
    </row>
    <row r="76" spans="3:47" x14ac:dyDescent="0.25">
      <c r="C76" s="35"/>
      <c r="D76" s="35"/>
      <c r="E76" s="35"/>
      <c r="F76" s="46"/>
      <c r="G76" s="35"/>
      <c r="H76" s="35"/>
      <c r="I76" s="35"/>
      <c r="J76" s="35"/>
      <c r="K76" s="35"/>
      <c r="L76" s="35"/>
      <c r="M76" s="35"/>
      <c r="N76" s="46"/>
      <c r="O76" s="35"/>
      <c r="P76" s="46"/>
      <c r="Q76" s="35"/>
      <c r="R76" s="35"/>
      <c r="S76" s="35"/>
      <c r="T76" s="35"/>
      <c r="U76" s="46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46"/>
      <c r="AO76" s="46"/>
      <c r="AP76" s="46"/>
      <c r="AQ76" s="46"/>
      <c r="AR76" s="46"/>
      <c r="AS76" s="46"/>
      <c r="AT76" s="35"/>
      <c r="AU76" s="35"/>
    </row>
    <row r="77" spans="3:47" x14ac:dyDescent="0.25">
      <c r="C77" s="35"/>
      <c r="D77" s="35"/>
      <c r="E77" s="35"/>
      <c r="F77" s="46"/>
      <c r="G77" s="35"/>
      <c r="H77" s="35"/>
      <c r="I77" s="35"/>
      <c r="J77" s="35"/>
      <c r="K77" s="35"/>
      <c r="L77" s="35"/>
      <c r="M77" s="35"/>
      <c r="N77" s="46"/>
      <c r="O77" s="35"/>
      <c r="P77" s="46"/>
      <c r="Q77" s="35"/>
      <c r="R77" s="35"/>
      <c r="S77" s="35"/>
      <c r="T77" s="35"/>
      <c r="U77" s="46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46"/>
      <c r="AO77" s="46"/>
      <c r="AP77" s="46"/>
      <c r="AQ77" s="46"/>
      <c r="AR77" s="46"/>
      <c r="AS77" s="46"/>
      <c r="AT77" s="35"/>
      <c r="AU77" s="35"/>
    </row>
    <row r="78" spans="3:47" x14ac:dyDescent="0.25">
      <c r="C78" s="35"/>
      <c r="D78" s="35"/>
      <c r="E78" s="35"/>
      <c r="F78" s="46"/>
      <c r="G78" s="35"/>
      <c r="H78" s="35"/>
      <c r="I78" s="35"/>
      <c r="J78" s="35"/>
      <c r="K78" s="35"/>
      <c r="L78" s="35"/>
      <c r="M78" s="35"/>
      <c r="N78" s="46"/>
      <c r="O78" s="35"/>
      <c r="P78" s="46"/>
      <c r="Q78" s="35"/>
      <c r="R78" s="35"/>
      <c r="S78" s="35"/>
      <c r="T78" s="35"/>
      <c r="U78" s="46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46"/>
      <c r="AO78" s="46"/>
      <c r="AP78" s="46"/>
      <c r="AQ78" s="46"/>
      <c r="AR78" s="46"/>
      <c r="AS78" s="46"/>
      <c r="AT78" s="35"/>
      <c r="AU78" s="35"/>
    </row>
    <row r="79" spans="3:47" x14ac:dyDescent="0.25">
      <c r="C79" s="35"/>
      <c r="D79" s="35"/>
      <c r="E79" s="35"/>
      <c r="F79" s="46"/>
      <c r="G79" s="35"/>
      <c r="H79" s="35"/>
      <c r="I79" s="35"/>
      <c r="J79" s="35"/>
      <c r="K79" s="35"/>
      <c r="L79" s="35"/>
      <c r="M79" s="35"/>
      <c r="N79" s="46"/>
      <c r="O79" s="35"/>
      <c r="P79" s="46"/>
      <c r="Q79" s="35"/>
      <c r="R79" s="35"/>
      <c r="S79" s="35"/>
      <c r="T79" s="35"/>
      <c r="U79" s="46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46"/>
      <c r="AO79" s="46"/>
      <c r="AP79" s="46"/>
      <c r="AQ79" s="46"/>
      <c r="AR79" s="46"/>
      <c r="AS79" s="46"/>
      <c r="AT79" s="35"/>
      <c r="AU79" s="35"/>
    </row>
    <row r="80" spans="3:47" x14ac:dyDescent="0.25">
      <c r="C80" s="35"/>
      <c r="D80" s="35"/>
      <c r="E80" s="35"/>
      <c r="F80" s="46"/>
      <c r="G80" s="35"/>
      <c r="H80" s="35"/>
      <c r="I80" s="35"/>
      <c r="J80" s="35"/>
      <c r="K80" s="35"/>
      <c r="L80" s="35"/>
      <c r="M80" s="35"/>
      <c r="N80" s="46"/>
      <c r="O80" s="35"/>
      <c r="P80" s="46"/>
      <c r="Q80" s="35"/>
      <c r="R80" s="35"/>
      <c r="S80" s="35"/>
      <c r="T80" s="35"/>
      <c r="U80" s="46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46"/>
      <c r="AO80" s="46"/>
      <c r="AP80" s="46"/>
      <c r="AQ80" s="46"/>
      <c r="AR80" s="46"/>
      <c r="AS80" s="46"/>
      <c r="AT80" s="35"/>
      <c r="AU80" s="35"/>
    </row>
    <row r="81" spans="3:47" x14ac:dyDescent="0.25">
      <c r="C81" s="35"/>
      <c r="D81" s="35"/>
      <c r="E81" s="35"/>
      <c r="F81" s="46"/>
      <c r="G81" s="35"/>
      <c r="H81" s="35"/>
      <c r="I81" s="35"/>
      <c r="J81" s="35"/>
      <c r="K81" s="35"/>
      <c r="L81" s="35"/>
      <c r="M81" s="35"/>
      <c r="N81" s="46"/>
      <c r="O81" s="35"/>
      <c r="P81" s="46"/>
      <c r="Q81" s="35"/>
      <c r="R81" s="35"/>
      <c r="S81" s="35"/>
      <c r="T81" s="35"/>
      <c r="U81" s="46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46"/>
      <c r="AO81" s="46"/>
      <c r="AP81" s="46"/>
      <c r="AQ81" s="46"/>
      <c r="AR81" s="46"/>
      <c r="AS81" s="46"/>
      <c r="AT81" s="35"/>
      <c r="AU81" s="35"/>
    </row>
    <row r="82" spans="3:47" x14ac:dyDescent="0.25">
      <c r="C82" s="35"/>
      <c r="D82" s="35"/>
      <c r="E82" s="35"/>
      <c r="F82" s="46"/>
      <c r="G82" s="35"/>
      <c r="H82" s="35"/>
      <c r="I82" s="35"/>
      <c r="J82" s="35"/>
      <c r="K82" s="35"/>
      <c r="L82" s="35"/>
      <c r="M82" s="35"/>
      <c r="N82" s="46"/>
      <c r="O82" s="35"/>
      <c r="P82" s="46"/>
      <c r="Q82" s="35"/>
      <c r="R82" s="35"/>
      <c r="S82" s="35"/>
      <c r="T82" s="35"/>
      <c r="U82" s="46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46"/>
      <c r="AO82" s="46"/>
      <c r="AP82" s="46"/>
      <c r="AQ82" s="46"/>
      <c r="AR82" s="46"/>
      <c r="AS82" s="46"/>
      <c r="AT82" s="35"/>
      <c r="AU82" s="35"/>
    </row>
    <row r="83" spans="3:47" x14ac:dyDescent="0.25">
      <c r="C83" s="35"/>
      <c r="D83" s="35"/>
      <c r="E83" s="35"/>
      <c r="F83" s="46"/>
      <c r="G83" s="35"/>
      <c r="H83" s="35"/>
      <c r="I83" s="35"/>
      <c r="J83" s="35"/>
      <c r="K83" s="35"/>
      <c r="L83" s="35"/>
      <c r="M83" s="35"/>
      <c r="N83" s="46"/>
      <c r="O83" s="35"/>
      <c r="P83" s="46"/>
      <c r="Q83" s="35"/>
      <c r="R83" s="35"/>
      <c r="S83" s="35"/>
      <c r="T83" s="35"/>
      <c r="U83" s="46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46"/>
      <c r="AO83" s="46"/>
      <c r="AP83" s="46"/>
      <c r="AQ83" s="46"/>
      <c r="AR83" s="46"/>
      <c r="AS83" s="46"/>
      <c r="AT83" s="35"/>
      <c r="AU83" s="35"/>
    </row>
    <row r="84" spans="3:47" x14ac:dyDescent="0.25">
      <c r="C84" s="35"/>
      <c r="D84" s="35"/>
      <c r="E84" s="35"/>
      <c r="F84" s="46"/>
      <c r="G84" s="35"/>
      <c r="H84" s="35"/>
      <c r="I84" s="35"/>
      <c r="J84" s="35"/>
      <c r="K84" s="35"/>
      <c r="L84" s="35"/>
      <c r="M84" s="35"/>
      <c r="N84" s="46"/>
      <c r="O84" s="35"/>
      <c r="P84" s="46"/>
      <c r="Q84" s="35"/>
      <c r="R84" s="35"/>
      <c r="S84" s="35"/>
      <c r="T84" s="35"/>
      <c r="U84" s="46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46"/>
      <c r="AO84" s="46"/>
      <c r="AP84" s="46"/>
      <c r="AQ84" s="46"/>
      <c r="AR84" s="46"/>
      <c r="AS84" s="46"/>
      <c r="AT84" s="35"/>
      <c r="AU84" s="35"/>
    </row>
    <row r="85" spans="3:47" x14ac:dyDescent="0.25">
      <c r="C85" s="35"/>
      <c r="D85" s="35"/>
      <c r="E85" s="35"/>
      <c r="F85" s="46"/>
      <c r="G85" s="35"/>
      <c r="H85" s="35"/>
      <c r="I85" s="35"/>
      <c r="J85" s="35"/>
      <c r="K85" s="35"/>
      <c r="L85" s="35"/>
      <c r="M85" s="35"/>
      <c r="N85" s="46"/>
      <c r="O85" s="35"/>
      <c r="P85" s="46"/>
      <c r="Q85" s="35"/>
      <c r="R85" s="35"/>
      <c r="S85" s="35"/>
      <c r="T85" s="35"/>
      <c r="U85" s="46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46"/>
      <c r="AO85" s="46"/>
      <c r="AP85" s="46"/>
      <c r="AQ85" s="46"/>
      <c r="AR85" s="46"/>
      <c r="AS85" s="46"/>
      <c r="AT85" s="35"/>
      <c r="AU85" s="35"/>
    </row>
    <row r="86" spans="3:47" x14ac:dyDescent="0.25">
      <c r="C86" s="35"/>
      <c r="D86" s="35"/>
      <c r="E86" s="35"/>
      <c r="F86" s="46"/>
      <c r="G86" s="35"/>
      <c r="H86" s="35"/>
      <c r="I86" s="35"/>
      <c r="J86" s="35"/>
      <c r="K86" s="35"/>
      <c r="L86" s="35"/>
      <c r="M86" s="35"/>
      <c r="N86" s="46"/>
      <c r="O86" s="35"/>
      <c r="P86" s="46"/>
      <c r="Q86" s="35"/>
      <c r="R86" s="35"/>
      <c r="S86" s="35"/>
      <c r="T86" s="35"/>
      <c r="U86" s="46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46"/>
      <c r="AO86" s="46"/>
      <c r="AP86" s="46"/>
      <c r="AQ86" s="46"/>
      <c r="AR86" s="46"/>
      <c r="AS86" s="46"/>
      <c r="AT86" s="35"/>
      <c r="AU86" s="35"/>
    </row>
    <row r="87" spans="3:47" x14ac:dyDescent="0.25">
      <c r="C87" s="35"/>
      <c r="D87" s="35"/>
      <c r="E87" s="35"/>
      <c r="F87" s="46"/>
      <c r="G87" s="35"/>
      <c r="H87" s="35"/>
      <c r="I87" s="35"/>
      <c r="J87" s="35"/>
      <c r="K87" s="35"/>
      <c r="L87" s="35"/>
      <c r="M87" s="35"/>
      <c r="N87" s="46"/>
      <c r="O87" s="35"/>
      <c r="P87" s="46"/>
      <c r="Q87" s="35"/>
      <c r="R87" s="35"/>
      <c r="S87" s="35"/>
      <c r="T87" s="35"/>
      <c r="U87" s="46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46"/>
      <c r="AO87" s="46"/>
      <c r="AP87" s="46"/>
      <c r="AQ87" s="46"/>
      <c r="AR87" s="46"/>
      <c r="AS87" s="46"/>
      <c r="AT87" s="35"/>
      <c r="AU87" s="35"/>
    </row>
    <row r="88" spans="3:47" x14ac:dyDescent="0.25">
      <c r="C88" s="35"/>
      <c r="D88" s="35"/>
      <c r="E88" s="35"/>
      <c r="F88" s="46"/>
      <c r="G88" s="35"/>
      <c r="H88" s="35"/>
      <c r="I88" s="35"/>
      <c r="J88" s="35"/>
      <c r="K88" s="35"/>
      <c r="L88" s="35"/>
      <c r="M88" s="35"/>
      <c r="N88" s="46"/>
      <c r="O88" s="35"/>
      <c r="P88" s="46"/>
      <c r="Q88" s="35"/>
      <c r="R88" s="35"/>
      <c r="S88" s="35"/>
      <c r="T88" s="35"/>
      <c r="U88" s="46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46"/>
      <c r="AO88" s="46"/>
      <c r="AP88" s="46"/>
      <c r="AQ88" s="46"/>
      <c r="AR88" s="46"/>
      <c r="AS88" s="46"/>
      <c r="AT88" s="35"/>
      <c r="AU88" s="35"/>
    </row>
    <row r="89" spans="3:47" x14ac:dyDescent="0.25">
      <c r="C89" s="35"/>
      <c r="D89" s="35"/>
      <c r="E89" s="35"/>
      <c r="F89" s="46"/>
      <c r="G89" s="35"/>
      <c r="H89" s="35"/>
      <c r="I89" s="35"/>
      <c r="J89" s="35"/>
      <c r="K89" s="35"/>
      <c r="L89" s="35"/>
      <c r="M89" s="35"/>
      <c r="N89" s="46"/>
      <c r="O89" s="35"/>
      <c r="P89" s="46"/>
      <c r="Q89" s="35"/>
      <c r="R89" s="35"/>
      <c r="S89" s="35"/>
      <c r="T89" s="35"/>
      <c r="U89" s="46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46"/>
      <c r="AO89" s="46"/>
      <c r="AP89" s="46"/>
      <c r="AQ89" s="46"/>
      <c r="AR89" s="46"/>
      <c r="AS89" s="46"/>
      <c r="AT89" s="35"/>
      <c r="AU89" s="35"/>
    </row>
    <row r="90" spans="3:47" x14ac:dyDescent="0.25">
      <c r="C90" s="35"/>
      <c r="D90" s="35"/>
      <c r="E90" s="35"/>
      <c r="F90" s="46"/>
      <c r="G90" s="35"/>
      <c r="H90" s="35"/>
      <c r="I90" s="35"/>
      <c r="J90" s="35"/>
      <c r="K90" s="35"/>
      <c r="L90" s="35"/>
      <c r="M90" s="35"/>
      <c r="N90" s="46"/>
      <c r="O90" s="35"/>
      <c r="P90" s="46"/>
      <c r="Q90" s="35"/>
      <c r="R90" s="35"/>
      <c r="S90" s="35"/>
      <c r="T90" s="35"/>
      <c r="U90" s="46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46"/>
      <c r="AO90" s="46"/>
      <c r="AP90" s="46"/>
      <c r="AQ90" s="46"/>
      <c r="AR90" s="46"/>
      <c r="AS90" s="46"/>
      <c r="AT90" s="35"/>
      <c r="AU90" s="35"/>
    </row>
    <row r="91" spans="3:47" x14ac:dyDescent="0.25">
      <c r="C91" s="35"/>
      <c r="D91" s="35"/>
      <c r="E91" s="35"/>
      <c r="F91" s="46"/>
      <c r="G91" s="35"/>
      <c r="H91" s="35"/>
      <c r="I91" s="35"/>
      <c r="J91" s="35"/>
      <c r="K91" s="35"/>
      <c r="L91" s="35"/>
      <c r="M91" s="35"/>
      <c r="N91" s="46"/>
      <c r="O91" s="35"/>
      <c r="P91" s="46"/>
      <c r="Q91" s="35"/>
      <c r="R91" s="35"/>
      <c r="S91" s="35"/>
      <c r="T91" s="35"/>
      <c r="U91" s="46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46"/>
      <c r="AO91" s="46"/>
      <c r="AP91" s="46"/>
      <c r="AQ91" s="46"/>
      <c r="AR91" s="46"/>
      <c r="AS91" s="46"/>
      <c r="AT91" s="35"/>
      <c r="AU91" s="35"/>
    </row>
    <row r="92" spans="3:47" x14ac:dyDescent="0.25">
      <c r="C92" s="35"/>
      <c r="D92" s="35"/>
      <c r="E92" s="35"/>
      <c r="F92" s="46"/>
      <c r="G92" s="35"/>
      <c r="H92" s="35"/>
      <c r="I92" s="35"/>
      <c r="J92" s="35"/>
      <c r="K92" s="35"/>
      <c r="L92" s="35"/>
      <c r="M92" s="35"/>
      <c r="N92" s="46"/>
      <c r="O92" s="35"/>
      <c r="P92" s="46"/>
      <c r="Q92" s="35"/>
      <c r="R92" s="35"/>
      <c r="S92" s="35"/>
      <c r="T92" s="35"/>
      <c r="U92" s="46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46"/>
      <c r="AO92" s="46"/>
      <c r="AP92" s="46"/>
      <c r="AQ92" s="46"/>
      <c r="AR92" s="46"/>
      <c r="AS92" s="46"/>
      <c r="AT92" s="35"/>
      <c r="AU92" s="35"/>
    </row>
    <row r="93" spans="3:47" x14ac:dyDescent="0.25">
      <c r="C93" s="35"/>
      <c r="D93" s="35"/>
      <c r="E93" s="35"/>
      <c r="F93" s="46"/>
      <c r="G93" s="35"/>
      <c r="H93" s="35"/>
      <c r="I93" s="35"/>
      <c r="J93" s="35"/>
      <c r="K93" s="35"/>
      <c r="L93" s="35"/>
      <c r="M93" s="35"/>
      <c r="N93" s="46"/>
      <c r="O93" s="35"/>
      <c r="P93" s="46"/>
      <c r="Q93" s="35"/>
      <c r="R93" s="35"/>
      <c r="S93" s="35"/>
      <c r="T93" s="35"/>
      <c r="U93" s="46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46"/>
      <c r="AO93" s="46"/>
      <c r="AP93" s="46"/>
      <c r="AQ93" s="46"/>
      <c r="AR93" s="46"/>
      <c r="AS93" s="46"/>
      <c r="AT93" s="35"/>
      <c r="AU93" s="35"/>
    </row>
    <row r="94" spans="3:47" x14ac:dyDescent="0.25">
      <c r="C94" s="35"/>
      <c r="D94" s="35"/>
      <c r="E94" s="35"/>
      <c r="F94" s="46"/>
      <c r="G94" s="35"/>
      <c r="H94" s="35"/>
      <c r="I94" s="35"/>
      <c r="J94" s="35"/>
      <c r="K94" s="35"/>
      <c r="L94" s="35"/>
      <c r="M94" s="35"/>
      <c r="N94" s="46"/>
      <c r="O94" s="35"/>
      <c r="P94" s="46"/>
      <c r="Q94" s="35"/>
      <c r="R94" s="35"/>
      <c r="S94" s="35"/>
      <c r="T94" s="35"/>
      <c r="U94" s="46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46"/>
      <c r="AO94" s="46"/>
      <c r="AP94" s="46"/>
      <c r="AQ94" s="46"/>
      <c r="AR94" s="46"/>
      <c r="AS94" s="46"/>
      <c r="AT94" s="35"/>
      <c r="AU94" s="35"/>
    </row>
    <row r="95" spans="3:47" x14ac:dyDescent="0.25">
      <c r="C95" s="35"/>
      <c r="D95" s="35"/>
      <c r="E95" s="35"/>
      <c r="F95" s="46"/>
      <c r="G95" s="35"/>
      <c r="H95" s="35"/>
      <c r="I95" s="35"/>
      <c r="J95" s="35"/>
      <c r="K95" s="35"/>
      <c r="L95" s="35"/>
      <c r="M95" s="35"/>
      <c r="N95" s="46"/>
      <c r="O95" s="35"/>
      <c r="P95" s="46"/>
      <c r="Q95" s="35"/>
      <c r="R95" s="35"/>
      <c r="S95" s="35"/>
      <c r="T95" s="35"/>
      <c r="U95" s="46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46"/>
      <c r="AO95" s="46"/>
      <c r="AP95" s="46"/>
      <c r="AQ95" s="46"/>
      <c r="AR95" s="46"/>
      <c r="AS95" s="46"/>
      <c r="AT95" s="35"/>
      <c r="AU95" s="35"/>
    </row>
    <row r="96" spans="3:47" x14ac:dyDescent="0.25">
      <c r="C96" s="35"/>
      <c r="D96" s="35"/>
      <c r="E96" s="35"/>
      <c r="F96" s="46"/>
      <c r="G96" s="35"/>
      <c r="H96" s="35"/>
      <c r="I96" s="35"/>
      <c r="J96" s="35"/>
      <c r="K96" s="35"/>
      <c r="L96" s="35"/>
      <c r="M96" s="35"/>
      <c r="N96" s="46"/>
      <c r="O96" s="35"/>
      <c r="P96" s="46"/>
      <c r="Q96" s="35"/>
      <c r="R96" s="35"/>
      <c r="S96" s="35"/>
      <c r="T96" s="35"/>
      <c r="U96" s="46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46"/>
      <c r="AO96" s="46"/>
      <c r="AP96" s="46"/>
      <c r="AQ96" s="46"/>
      <c r="AR96" s="46"/>
      <c r="AS96" s="46"/>
      <c r="AT96" s="35"/>
      <c r="AU96" s="35"/>
    </row>
    <row r="97" spans="3:47" x14ac:dyDescent="0.25">
      <c r="C97" s="35"/>
      <c r="D97" s="35"/>
      <c r="E97" s="35"/>
      <c r="F97" s="46"/>
      <c r="G97" s="35"/>
      <c r="H97" s="35"/>
      <c r="I97" s="35"/>
      <c r="J97" s="35"/>
      <c r="K97" s="35"/>
      <c r="L97" s="35"/>
      <c r="M97" s="35"/>
      <c r="N97" s="46"/>
      <c r="O97" s="35"/>
      <c r="P97" s="46"/>
      <c r="Q97" s="35"/>
      <c r="R97" s="35"/>
      <c r="S97" s="35"/>
      <c r="T97" s="35"/>
      <c r="U97" s="46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46"/>
      <c r="AO97" s="46"/>
      <c r="AP97" s="46"/>
      <c r="AQ97" s="46"/>
      <c r="AR97" s="46"/>
      <c r="AS97" s="46"/>
      <c r="AT97" s="35"/>
      <c r="AU97" s="35"/>
    </row>
    <row r="98" spans="3:47" x14ac:dyDescent="0.25">
      <c r="C98" s="35"/>
      <c r="D98" s="35"/>
      <c r="E98" s="35"/>
      <c r="F98" s="46"/>
      <c r="G98" s="35"/>
      <c r="H98" s="35"/>
      <c r="I98" s="35"/>
      <c r="J98" s="35"/>
      <c r="K98" s="35"/>
      <c r="L98" s="35"/>
      <c r="M98" s="35"/>
      <c r="N98" s="46"/>
      <c r="O98" s="35"/>
      <c r="P98" s="46"/>
      <c r="Q98" s="35"/>
      <c r="R98" s="35"/>
      <c r="S98" s="35"/>
      <c r="T98" s="35"/>
      <c r="U98" s="46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46"/>
      <c r="AO98" s="46"/>
      <c r="AP98" s="46"/>
      <c r="AQ98" s="46"/>
      <c r="AR98" s="46"/>
      <c r="AS98" s="46"/>
      <c r="AT98" s="35"/>
      <c r="AU98" s="35"/>
    </row>
    <row r="99" spans="3:47" x14ac:dyDescent="0.25">
      <c r="C99" s="35"/>
      <c r="D99" s="35"/>
      <c r="E99" s="35"/>
      <c r="F99" s="46"/>
      <c r="G99" s="35"/>
      <c r="H99" s="35"/>
      <c r="I99" s="35"/>
      <c r="J99" s="35"/>
      <c r="K99" s="35"/>
      <c r="L99" s="35"/>
      <c r="M99" s="35"/>
      <c r="N99" s="46"/>
      <c r="O99" s="35"/>
      <c r="P99" s="46"/>
      <c r="Q99" s="35"/>
      <c r="R99" s="35"/>
      <c r="S99" s="35"/>
      <c r="T99" s="35"/>
      <c r="U99" s="46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46"/>
      <c r="AO99" s="46"/>
      <c r="AP99" s="46"/>
      <c r="AQ99" s="46"/>
      <c r="AR99" s="46"/>
      <c r="AS99" s="46"/>
      <c r="AT99" s="35"/>
      <c r="AU99" s="35"/>
    </row>
    <row r="100" spans="3:47" x14ac:dyDescent="0.25">
      <c r="C100" s="35"/>
      <c r="D100" s="35"/>
      <c r="E100" s="35"/>
      <c r="F100" s="46"/>
      <c r="G100" s="35"/>
      <c r="H100" s="35"/>
      <c r="I100" s="35"/>
      <c r="J100" s="35"/>
      <c r="K100" s="35"/>
      <c r="L100" s="35"/>
      <c r="M100" s="35"/>
      <c r="N100" s="46"/>
      <c r="O100" s="35"/>
      <c r="P100" s="46"/>
      <c r="Q100" s="35"/>
      <c r="R100" s="35"/>
      <c r="S100" s="35"/>
      <c r="T100" s="35"/>
      <c r="U100" s="46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46"/>
      <c r="AO100" s="46"/>
      <c r="AP100" s="46"/>
      <c r="AQ100" s="46"/>
      <c r="AR100" s="46"/>
      <c r="AS100" s="46"/>
      <c r="AT100" s="35"/>
      <c r="AU100" s="35"/>
    </row>
    <row r="101" spans="3:47" x14ac:dyDescent="0.25">
      <c r="C101" s="35"/>
      <c r="D101" s="35"/>
      <c r="E101" s="35"/>
      <c r="F101" s="46"/>
      <c r="G101" s="35"/>
      <c r="H101" s="35"/>
      <c r="I101" s="35"/>
      <c r="J101" s="35"/>
      <c r="K101" s="35"/>
      <c r="L101" s="35"/>
      <c r="M101" s="35"/>
      <c r="N101" s="46"/>
      <c r="O101" s="35"/>
      <c r="P101" s="46"/>
      <c r="Q101" s="35"/>
      <c r="R101" s="35"/>
      <c r="S101" s="35"/>
      <c r="T101" s="35"/>
      <c r="U101" s="46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46"/>
      <c r="AO101" s="46"/>
      <c r="AP101" s="46"/>
      <c r="AQ101" s="46"/>
      <c r="AR101" s="46"/>
      <c r="AS101" s="46"/>
      <c r="AT101" s="35"/>
      <c r="AU101" s="35"/>
    </row>
    <row r="102" spans="3:47" x14ac:dyDescent="0.25">
      <c r="C102" s="35"/>
      <c r="D102" s="35"/>
      <c r="E102" s="35"/>
      <c r="F102" s="46"/>
      <c r="G102" s="35"/>
      <c r="H102" s="35"/>
      <c r="I102" s="35"/>
      <c r="J102" s="35"/>
      <c r="K102" s="35"/>
      <c r="L102" s="35"/>
      <c r="M102" s="35"/>
      <c r="N102" s="46"/>
      <c r="O102" s="35"/>
      <c r="P102" s="46"/>
      <c r="Q102" s="35"/>
      <c r="R102" s="35"/>
      <c r="S102" s="35"/>
      <c r="T102" s="35"/>
      <c r="U102" s="46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46"/>
      <c r="AO102" s="46"/>
      <c r="AP102" s="46"/>
      <c r="AQ102" s="46"/>
      <c r="AR102" s="46"/>
      <c r="AS102" s="46"/>
      <c r="AT102" s="35"/>
      <c r="AU102" s="35"/>
    </row>
    <row r="103" spans="3:47" x14ac:dyDescent="0.25">
      <c r="C103" s="35"/>
      <c r="D103" s="35"/>
      <c r="E103" s="35"/>
      <c r="F103" s="46"/>
      <c r="G103" s="35"/>
      <c r="H103" s="35"/>
      <c r="I103" s="35"/>
      <c r="J103" s="35"/>
      <c r="K103" s="35"/>
      <c r="L103" s="35"/>
      <c r="M103" s="35"/>
      <c r="N103" s="46"/>
      <c r="O103" s="35"/>
      <c r="P103" s="46"/>
      <c r="Q103" s="35"/>
      <c r="R103" s="35"/>
      <c r="S103" s="35"/>
      <c r="T103" s="35"/>
      <c r="U103" s="46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46"/>
      <c r="AO103" s="46"/>
      <c r="AP103" s="46"/>
      <c r="AQ103" s="46"/>
      <c r="AR103" s="46"/>
      <c r="AS103" s="46"/>
      <c r="AT103" s="35"/>
      <c r="AU103" s="35"/>
    </row>
    <row r="104" spans="3:47" x14ac:dyDescent="0.25">
      <c r="C104" s="35"/>
      <c r="D104" s="35"/>
      <c r="E104" s="35"/>
      <c r="F104" s="46"/>
      <c r="G104" s="35"/>
      <c r="H104" s="35"/>
      <c r="I104" s="35"/>
      <c r="J104" s="35"/>
      <c r="K104" s="35"/>
      <c r="L104" s="35"/>
      <c r="M104" s="35"/>
      <c r="N104" s="46"/>
      <c r="O104" s="35"/>
      <c r="P104" s="46"/>
      <c r="Q104" s="35"/>
      <c r="R104" s="35"/>
      <c r="S104" s="35"/>
      <c r="T104" s="35"/>
      <c r="U104" s="46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46"/>
      <c r="AO104" s="46"/>
      <c r="AP104" s="46"/>
      <c r="AQ104" s="46"/>
      <c r="AR104" s="46"/>
      <c r="AS104" s="46"/>
      <c r="AT104" s="35"/>
      <c r="AU104" s="35"/>
    </row>
    <row r="105" spans="3:47" x14ac:dyDescent="0.25">
      <c r="C105" s="35"/>
      <c r="D105" s="35"/>
      <c r="E105" s="35"/>
      <c r="F105" s="46"/>
      <c r="G105" s="35"/>
      <c r="H105" s="35"/>
      <c r="I105" s="35"/>
      <c r="J105" s="35"/>
      <c r="K105" s="35"/>
      <c r="L105" s="35"/>
      <c r="M105" s="35"/>
      <c r="N105" s="46"/>
      <c r="O105" s="35"/>
      <c r="P105" s="46"/>
      <c r="Q105" s="35"/>
      <c r="R105" s="35"/>
      <c r="S105" s="35"/>
      <c r="T105" s="35"/>
      <c r="U105" s="46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46"/>
      <c r="AO105" s="46"/>
      <c r="AP105" s="46"/>
      <c r="AQ105" s="46"/>
      <c r="AR105" s="46"/>
      <c r="AS105" s="46"/>
      <c r="AT105" s="35"/>
      <c r="AU105" s="35"/>
    </row>
    <row r="106" spans="3:47" x14ac:dyDescent="0.25">
      <c r="C106" s="35"/>
      <c r="D106" s="35"/>
      <c r="E106" s="35"/>
      <c r="F106" s="46"/>
      <c r="G106" s="35"/>
      <c r="H106" s="35"/>
      <c r="I106" s="35"/>
      <c r="J106" s="35"/>
      <c r="K106" s="35"/>
      <c r="L106" s="35"/>
      <c r="M106" s="35"/>
      <c r="N106" s="46"/>
      <c r="O106" s="35"/>
      <c r="P106" s="46"/>
      <c r="Q106" s="35"/>
      <c r="R106" s="35"/>
      <c r="S106" s="35"/>
      <c r="T106" s="35"/>
      <c r="U106" s="46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46"/>
      <c r="AO106" s="46"/>
      <c r="AP106" s="46"/>
      <c r="AQ106" s="46"/>
      <c r="AR106" s="46"/>
      <c r="AS106" s="46"/>
      <c r="AT106" s="35"/>
      <c r="AU106" s="35"/>
    </row>
    <row r="107" spans="3:47" x14ac:dyDescent="0.25">
      <c r="C107" s="35"/>
      <c r="D107" s="35"/>
      <c r="E107" s="35"/>
      <c r="F107" s="46"/>
      <c r="G107" s="35"/>
      <c r="H107" s="35"/>
      <c r="I107" s="35"/>
      <c r="J107" s="35"/>
      <c r="K107" s="35"/>
      <c r="L107" s="35"/>
      <c r="M107" s="35"/>
      <c r="N107" s="46"/>
      <c r="O107" s="35"/>
      <c r="P107" s="46"/>
      <c r="Q107" s="35"/>
      <c r="R107" s="35"/>
      <c r="S107" s="35"/>
      <c r="T107" s="35"/>
      <c r="U107" s="46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46"/>
      <c r="AO107" s="46"/>
      <c r="AP107" s="46"/>
      <c r="AQ107" s="46"/>
      <c r="AR107" s="46"/>
      <c r="AS107" s="46"/>
      <c r="AT107" s="35"/>
      <c r="AU107" s="35"/>
    </row>
    <row r="108" spans="3:47" x14ac:dyDescent="0.25">
      <c r="C108" s="35"/>
      <c r="D108" s="35"/>
      <c r="E108" s="35"/>
      <c r="F108" s="46"/>
      <c r="G108" s="35"/>
      <c r="H108" s="35"/>
      <c r="I108" s="35"/>
      <c r="J108" s="35"/>
      <c r="K108" s="35"/>
      <c r="L108" s="35"/>
      <c r="M108" s="35"/>
      <c r="N108" s="46"/>
      <c r="O108" s="35"/>
      <c r="P108" s="46"/>
      <c r="Q108" s="35"/>
      <c r="R108" s="35"/>
      <c r="S108" s="35"/>
      <c r="T108" s="35"/>
      <c r="U108" s="46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46"/>
      <c r="AO108" s="46"/>
      <c r="AP108" s="46"/>
      <c r="AQ108" s="46"/>
      <c r="AR108" s="46"/>
      <c r="AS108" s="46"/>
      <c r="AT108" s="35"/>
      <c r="AU108" s="35"/>
    </row>
    <row r="109" spans="3:47" x14ac:dyDescent="0.25">
      <c r="C109" s="35"/>
      <c r="D109" s="35"/>
      <c r="E109" s="35"/>
      <c r="F109" s="46"/>
      <c r="G109" s="35"/>
      <c r="H109" s="35"/>
      <c r="I109" s="35"/>
      <c r="J109" s="35"/>
      <c r="K109" s="35"/>
      <c r="L109" s="35"/>
      <c r="M109" s="35"/>
      <c r="N109" s="46"/>
      <c r="O109" s="35"/>
      <c r="P109" s="46"/>
      <c r="Q109" s="35"/>
      <c r="R109" s="35"/>
      <c r="S109" s="35"/>
      <c r="T109" s="35"/>
      <c r="U109" s="46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46"/>
      <c r="AO109" s="46"/>
      <c r="AP109" s="46"/>
      <c r="AQ109" s="46"/>
      <c r="AR109" s="46"/>
      <c r="AS109" s="46"/>
      <c r="AT109" s="35"/>
      <c r="AU109" s="35"/>
    </row>
    <row r="110" spans="3:47" x14ac:dyDescent="0.25">
      <c r="C110" s="35"/>
      <c r="D110" s="35"/>
      <c r="E110" s="35"/>
      <c r="F110" s="46"/>
      <c r="G110" s="35"/>
      <c r="H110" s="35"/>
      <c r="I110" s="35"/>
      <c r="J110" s="35"/>
      <c r="K110" s="35"/>
      <c r="L110" s="35"/>
      <c r="M110" s="35"/>
      <c r="N110" s="46"/>
      <c r="O110" s="35"/>
      <c r="P110" s="46"/>
      <c r="Q110" s="35"/>
      <c r="R110" s="35"/>
      <c r="S110" s="35"/>
      <c r="T110" s="35"/>
      <c r="U110" s="46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46"/>
      <c r="AO110" s="46"/>
      <c r="AP110" s="46"/>
      <c r="AQ110" s="46"/>
      <c r="AR110" s="46"/>
      <c r="AS110" s="46"/>
      <c r="AT110" s="35"/>
      <c r="AU110" s="35"/>
    </row>
    <row r="111" spans="3:47" x14ac:dyDescent="0.25">
      <c r="C111" s="35"/>
      <c r="D111" s="35"/>
      <c r="E111" s="35"/>
      <c r="F111" s="46"/>
      <c r="G111" s="35"/>
      <c r="H111" s="35"/>
      <c r="I111" s="35"/>
      <c r="J111" s="35"/>
      <c r="K111" s="35"/>
      <c r="L111" s="35"/>
      <c r="M111" s="35"/>
      <c r="N111" s="46"/>
      <c r="O111" s="35"/>
      <c r="P111" s="46"/>
      <c r="Q111" s="35"/>
      <c r="R111" s="35"/>
      <c r="S111" s="35"/>
      <c r="T111" s="35"/>
      <c r="U111" s="46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46"/>
      <c r="AO111" s="46"/>
      <c r="AP111" s="46"/>
      <c r="AQ111" s="46"/>
      <c r="AR111" s="46"/>
      <c r="AS111" s="46"/>
      <c r="AT111" s="35"/>
      <c r="AU111" s="35"/>
    </row>
    <row r="112" spans="3:47" x14ac:dyDescent="0.25">
      <c r="C112" s="35"/>
      <c r="D112" s="35"/>
      <c r="E112" s="35"/>
      <c r="F112" s="46"/>
      <c r="G112" s="35"/>
      <c r="H112" s="35"/>
      <c r="I112" s="35"/>
      <c r="J112" s="35"/>
      <c r="K112" s="35"/>
      <c r="L112" s="35"/>
      <c r="M112" s="35"/>
      <c r="N112" s="46"/>
      <c r="O112" s="35"/>
      <c r="P112" s="46"/>
      <c r="Q112" s="35"/>
      <c r="R112" s="35"/>
      <c r="S112" s="35"/>
      <c r="T112" s="35"/>
      <c r="U112" s="46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46"/>
      <c r="AO112" s="46"/>
      <c r="AP112" s="46"/>
      <c r="AQ112" s="46"/>
      <c r="AR112" s="46"/>
      <c r="AS112" s="46"/>
      <c r="AT112" s="35"/>
      <c r="AU112" s="35"/>
    </row>
    <row r="113" spans="3:47" x14ac:dyDescent="0.25">
      <c r="C113" s="35"/>
      <c r="D113" s="35"/>
      <c r="E113" s="35"/>
      <c r="F113" s="46"/>
      <c r="G113" s="35"/>
      <c r="H113" s="35"/>
      <c r="I113" s="35"/>
      <c r="J113" s="35"/>
      <c r="K113" s="35"/>
      <c r="L113" s="35"/>
      <c r="M113" s="35"/>
      <c r="N113" s="46"/>
      <c r="O113" s="35"/>
      <c r="P113" s="46"/>
      <c r="Q113" s="35"/>
      <c r="R113" s="35"/>
      <c r="S113" s="35"/>
      <c r="T113" s="35"/>
      <c r="U113" s="46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46"/>
      <c r="AO113" s="46"/>
      <c r="AP113" s="46"/>
      <c r="AQ113" s="46"/>
      <c r="AR113" s="46"/>
      <c r="AS113" s="46"/>
      <c r="AT113" s="35"/>
      <c r="AU113" s="35"/>
    </row>
    <row r="114" spans="3:47" x14ac:dyDescent="0.25">
      <c r="C114" s="35"/>
      <c r="D114" s="35"/>
      <c r="E114" s="35"/>
      <c r="F114" s="46"/>
      <c r="G114" s="35"/>
      <c r="H114" s="35"/>
      <c r="I114" s="35"/>
      <c r="J114" s="35"/>
      <c r="K114" s="35"/>
      <c r="L114" s="35"/>
      <c r="M114" s="35"/>
      <c r="N114" s="46"/>
      <c r="O114" s="35"/>
      <c r="P114" s="46"/>
      <c r="Q114" s="35"/>
      <c r="R114" s="35"/>
      <c r="S114" s="35"/>
      <c r="T114" s="35"/>
      <c r="U114" s="46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46"/>
      <c r="AO114" s="46"/>
      <c r="AP114" s="46"/>
      <c r="AQ114" s="46"/>
      <c r="AR114" s="46"/>
      <c r="AS114" s="46"/>
      <c r="AT114" s="35"/>
      <c r="AU114" s="35"/>
    </row>
    <row r="115" spans="3:47" x14ac:dyDescent="0.25">
      <c r="C115" s="35"/>
      <c r="D115" s="35"/>
      <c r="E115" s="35"/>
      <c r="F115" s="46"/>
      <c r="G115" s="35"/>
      <c r="H115" s="35"/>
      <c r="I115" s="35"/>
      <c r="J115" s="35"/>
      <c r="K115" s="35"/>
      <c r="L115" s="35"/>
      <c r="M115" s="35"/>
      <c r="N115" s="46"/>
      <c r="O115" s="35"/>
      <c r="P115" s="46"/>
      <c r="Q115" s="35"/>
      <c r="R115" s="35"/>
      <c r="S115" s="35"/>
      <c r="T115" s="35"/>
      <c r="U115" s="46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46"/>
      <c r="AO115" s="46"/>
      <c r="AP115" s="46"/>
      <c r="AQ115" s="46"/>
      <c r="AR115" s="46"/>
      <c r="AS115" s="46"/>
      <c r="AT115" s="35"/>
      <c r="AU115" s="35"/>
    </row>
    <row r="116" spans="3:47" x14ac:dyDescent="0.25">
      <c r="C116" s="35"/>
      <c r="D116" s="35"/>
      <c r="E116" s="35"/>
      <c r="F116" s="46"/>
      <c r="G116" s="35"/>
      <c r="H116" s="35"/>
      <c r="I116" s="35"/>
      <c r="J116" s="35"/>
      <c r="K116" s="35"/>
      <c r="L116" s="35"/>
      <c r="M116" s="35"/>
      <c r="N116" s="46"/>
      <c r="O116" s="35"/>
      <c r="P116" s="46"/>
      <c r="Q116" s="35"/>
      <c r="R116" s="35"/>
      <c r="S116" s="35"/>
      <c r="T116" s="35"/>
      <c r="U116" s="46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46"/>
      <c r="AO116" s="46"/>
      <c r="AP116" s="46"/>
      <c r="AQ116" s="46"/>
      <c r="AR116" s="46"/>
      <c r="AS116" s="46"/>
      <c r="AT116" s="35"/>
      <c r="AU116" s="35"/>
    </row>
    <row r="117" spans="3:47" x14ac:dyDescent="0.25">
      <c r="C117" s="35"/>
      <c r="D117" s="35"/>
      <c r="E117" s="35"/>
      <c r="F117" s="46"/>
      <c r="G117" s="35"/>
      <c r="H117" s="35"/>
      <c r="I117" s="35"/>
      <c r="J117" s="35"/>
      <c r="K117" s="35"/>
      <c r="L117" s="35"/>
      <c r="M117" s="35"/>
      <c r="N117" s="46"/>
      <c r="O117" s="35"/>
      <c r="P117" s="46"/>
      <c r="Q117" s="35"/>
      <c r="R117" s="35"/>
      <c r="S117" s="35"/>
      <c r="T117" s="35"/>
      <c r="U117" s="46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46"/>
      <c r="AO117" s="46"/>
      <c r="AP117" s="46"/>
      <c r="AQ117" s="46"/>
      <c r="AR117" s="46"/>
      <c r="AS117" s="46"/>
      <c r="AT117" s="35"/>
      <c r="AU117" s="35"/>
    </row>
    <row r="118" spans="3:47" x14ac:dyDescent="0.25">
      <c r="C118" s="35"/>
      <c r="D118" s="35"/>
      <c r="E118" s="35"/>
      <c r="F118" s="46"/>
      <c r="G118" s="35"/>
      <c r="H118" s="35"/>
      <c r="I118" s="35"/>
      <c r="J118" s="35"/>
      <c r="K118" s="35"/>
      <c r="L118" s="35"/>
      <c r="M118" s="35"/>
      <c r="N118" s="46"/>
      <c r="O118" s="35"/>
      <c r="P118" s="46"/>
      <c r="Q118" s="35"/>
      <c r="R118" s="35"/>
      <c r="S118" s="35"/>
      <c r="T118" s="35"/>
      <c r="U118" s="46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46"/>
      <c r="AO118" s="46"/>
      <c r="AP118" s="46"/>
      <c r="AQ118" s="46"/>
      <c r="AR118" s="46"/>
      <c r="AS118" s="46"/>
      <c r="AT118" s="35"/>
      <c r="AU118" s="35"/>
    </row>
    <row r="119" spans="3:47" x14ac:dyDescent="0.25">
      <c r="C119" s="35"/>
      <c r="D119" s="35"/>
      <c r="E119" s="35"/>
      <c r="F119" s="46"/>
      <c r="G119" s="35"/>
      <c r="H119" s="35"/>
      <c r="I119" s="35"/>
      <c r="J119" s="35"/>
      <c r="K119" s="35"/>
      <c r="L119" s="35"/>
      <c r="M119" s="35"/>
      <c r="N119" s="46"/>
      <c r="O119" s="35"/>
      <c r="P119" s="46"/>
      <c r="Q119" s="35"/>
      <c r="R119" s="35"/>
      <c r="S119" s="35"/>
      <c r="T119" s="35"/>
      <c r="U119" s="46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46"/>
      <c r="AO119" s="46"/>
      <c r="AP119" s="46"/>
      <c r="AQ119" s="46"/>
      <c r="AR119" s="46"/>
      <c r="AS119" s="46"/>
      <c r="AT119" s="35"/>
      <c r="AU119" s="35"/>
    </row>
    <row r="120" spans="3:47" x14ac:dyDescent="0.25">
      <c r="C120" s="35"/>
      <c r="D120" s="35"/>
      <c r="E120" s="35"/>
      <c r="F120" s="46"/>
      <c r="G120" s="35"/>
      <c r="H120" s="35"/>
      <c r="I120" s="35"/>
      <c r="J120" s="35"/>
      <c r="K120" s="35"/>
      <c r="L120" s="35"/>
      <c r="M120" s="35"/>
      <c r="N120" s="46"/>
      <c r="O120" s="35"/>
      <c r="P120" s="46"/>
      <c r="Q120" s="35"/>
      <c r="R120" s="35"/>
      <c r="S120" s="35"/>
      <c r="T120" s="35"/>
      <c r="U120" s="46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46"/>
      <c r="AO120" s="46"/>
      <c r="AP120" s="46"/>
      <c r="AQ120" s="46"/>
      <c r="AR120" s="46"/>
      <c r="AS120" s="46"/>
      <c r="AT120" s="35"/>
      <c r="AU120" s="35"/>
    </row>
    <row r="121" spans="3:47" x14ac:dyDescent="0.25">
      <c r="C121" s="35"/>
      <c r="D121" s="35"/>
      <c r="E121" s="35"/>
      <c r="F121" s="46"/>
      <c r="G121" s="35"/>
      <c r="H121" s="35"/>
      <c r="I121" s="35"/>
      <c r="J121" s="35"/>
      <c r="K121" s="35"/>
      <c r="L121" s="35"/>
      <c r="M121" s="35"/>
      <c r="N121" s="46"/>
      <c r="O121" s="35"/>
      <c r="P121" s="46"/>
      <c r="Q121" s="35"/>
      <c r="R121" s="35"/>
      <c r="S121" s="35"/>
      <c r="T121" s="35"/>
      <c r="U121" s="46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46"/>
      <c r="AO121" s="46"/>
      <c r="AP121" s="46"/>
      <c r="AQ121" s="46"/>
      <c r="AR121" s="46"/>
      <c r="AS121" s="46"/>
      <c r="AT121" s="35"/>
      <c r="AU121" s="35"/>
    </row>
    <row r="122" spans="3:47" x14ac:dyDescent="0.25">
      <c r="C122" s="35"/>
      <c r="D122" s="35"/>
      <c r="E122" s="35"/>
      <c r="F122" s="46"/>
      <c r="G122" s="35"/>
      <c r="H122" s="35"/>
      <c r="I122" s="35"/>
      <c r="J122" s="35"/>
      <c r="K122" s="35"/>
      <c r="L122" s="35"/>
      <c r="M122" s="35"/>
      <c r="N122" s="46"/>
      <c r="O122" s="35"/>
      <c r="P122" s="46"/>
      <c r="Q122" s="35"/>
      <c r="R122" s="35"/>
      <c r="S122" s="35"/>
      <c r="T122" s="35"/>
      <c r="U122" s="46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46"/>
      <c r="AO122" s="46"/>
      <c r="AP122" s="46"/>
      <c r="AQ122" s="46"/>
      <c r="AR122" s="46"/>
      <c r="AS122" s="46"/>
      <c r="AT122" s="35"/>
      <c r="AU122" s="35"/>
    </row>
    <row r="123" spans="3:47" x14ac:dyDescent="0.25">
      <c r="C123" s="35"/>
      <c r="D123" s="35"/>
      <c r="E123" s="35"/>
      <c r="F123" s="46"/>
      <c r="G123" s="35"/>
      <c r="H123" s="35"/>
      <c r="I123" s="35"/>
      <c r="J123" s="35"/>
      <c r="K123" s="35"/>
      <c r="L123" s="35"/>
      <c r="M123" s="35"/>
      <c r="N123" s="46"/>
      <c r="O123" s="35"/>
      <c r="P123" s="46"/>
      <c r="Q123" s="35"/>
      <c r="R123" s="35"/>
      <c r="S123" s="35"/>
      <c r="T123" s="35"/>
      <c r="U123" s="46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46"/>
      <c r="AO123" s="46"/>
      <c r="AP123" s="46"/>
      <c r="AQ123" s="46"/>
      <c r="AR123" s="46"/>
      <c r="AS123" s="46"/>
      <c r="AT123" s="35"/>
      <c r="AU123" s="35"/>
    </row>
    <row r="124" spans="3:47" x14ac:dyDescent="0.25">
      <c r="C124" s="35"/>
      <c r="D124" s="35"/>
      <c r="E124" s="35"/>
      <c r="F124" s="46"/>
      <c r="G124" s="35"/>
      <c r="H124" s="35"/>
      <c r="I124" s="35"/>
      <c r="J124" s="35"/>
      <c r="K124" s="35"/>
      <c r="L124" s="35"/>
      <c r="M124" s="35"/>
      <c r="N124" s="46"/>
      <c r="O124" s="35"/>
      <c r="P124" s="46"/>
      <c r="Q124" s="35"/>
      <c r="R124" s="35"/>
      <c r="S124" s="35"/>
      <c r="T124" s="35"/>
      <c r="U124" s="46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46"/>
      <c r="AO124" s="46"/>
      <c r="AP124" s="46"/>
      <c r="AQ124" s="46"/>
      <c r="AR124" s="46"/>
      <c r="AS124" s="46"/>
      <c r="AT124" s="35"/>
      <c r="AU124" s="35"/>
    </row>
    <row r="125" spans="3:47" x14ac:dyDescent="0.25">
      <c r="C125" s="35"/>
      <c r="D125" s="35"/>
      <c r="E125" s="35"/>
      <c r="F125" s="46"/>
      <c r="G125" s="35"/>
      <c r="H125" s="35"/>
      <c r="I125" s="35"/>
      <c r="J125" s="35"/>
      <c r="K125" s="35"/>
      <c r="L125" s="35"/>
      <c r="M125" s="35"/>
      <c r="N125" s="46"/>
      <c r="O125" s="35"/>
      <c r="P125" s="46"/>
      <c r="Q125" s="35"/>
      <c r="R125" s="35"/>
      <c r="S125" s="35"/>
      <c r="T125" s="35"/>
      <c r="U125" s="46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46"/>
      <c r="AO125" s="46"/>
      <c r="AP125" s="46"/>
      <c r="AQ125" s="46"/>
      <c r="AR125" s="46"/>
      <c r="AS125" s="46"/>
      <c r="AT125" s="35"/>
      <c r="AU125" s="35"/>
    </row>
    <row r="126" spans="3:47" x14ac:dyDescent="0.25">
      <c r="C126" s="35"/>
      <c r="D126" s="35"/>
      <c r="E126" s="35"/>
      <c r="F126" s="46"/>
      <c r="G126" s="35"/>
      <c r="H126" s="35"/>
      <c r="I126" s="35"/>
      <c r="J126" s="35"/>
      <c r="K126" s="35"/>
      <c r="L126" s="35"/>
      <c r="M126" s="35"/>
      <c r="N126" s="46"/>
      <c r="O126" s="35"/>
      <c r="P126" s="46"/>
      <c r="Q126" s="35"/>
      <c r="R126" s="35"/>
      <c r="S126" s="35"/>
      <c r="T126" s="35"/>
      <c r="U126" s="46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46"/>
      <c r="AO126" s="46"/>
      <c r="AP126" s="46"/>
      <c r="AQ126" s="46"/>
      <c r="AR126" s="46"/>
      <c r="AS126" s="46"/>
      <c r="AT126" s="35"/>
      <c r="AU126" s="35"/>
    </row>
    <row r="127" spans="3:47" x14ac:dyDescent="0.25">
      <c r="C127" s="35"/>
      <c r="D127" s="35"/>
      <c r="E127" s="35"/>
      <c r="F127" s="46"/>
      <c r="G127" s="35"/>
      <c r="H127" s="35"/>
      <c r="I127" s="35"/>
      <c r="J127" s="35"/>
      <c r="K127" s="35"/>
      <c r="L127" s="35"/>
      <c r="M127" s="35"/>
      <c r="N127" s="46"/>
      <c r="O127" s="35"/>
      <c r="P127" s="46"/>
      <c r="Q127" s="35"/>
      <c r="R127" s="35"/>
      <c r="S127" s="35"/>
      <c r="T127" s="35"/>
      <c r="U127" s="46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46"/>
      <c r="AO127" s="46"/>
      <c r="AP127" s="46"/>
      <c r="AQ127" s="46"/>
      <c r="AR127" s="46"/>
      <c r="AS127" s="46"/>
      <c r="AT127" s="35"/>
      <c r="AU127" s="35"/>
    </row>
    <row r="128" spans="3:47" x14ac:dyDescent="0.25">
      <c r="C128" s="35"/>
      <c r="D128" s="35"/>
      <c r="E128" s="35"/>
      <c r="F128" s="46"/>
      <c r="G128" s="35"/>
      <c r="H128" s="35"/>
      <c r="I128" s="35"/>
      <c r="J128" s="35"/>
      <c r="K128" s="35"/>
      <c r="L128" s="35"/>
      <c r="M128" s="35"/>
      <c r="N128" s="46"/>
      <c r="O128" s="35"/>
      <c r="P128" s="46"/>
      <c r="Q128" s="35"/>
      <c r="R128" s="35"/>
      <c r="S128" s="35"/>
      <c r="T128" s="35"/>
      <c r="U128" s="46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46"/>
      <c r="AO128" s="46"/>
      <c r="AP128" s="46"/>
      <c r="AQ128" s="46"/>
      <c r="AR128" s="46"/>
      <c r="AS128" s="46"/>
      <c r="AT128" s="35"/>
      <c r="AU128" s="35"/>
    </row>
    <row r="129" spans="3:47" x14ac:dyDescent="0.25">
      <c r="C129" s="35"/>
      <c r="D129" s="35"/>
      <c r="E129" s="35"/>
      <c r="F129" s="46"/>
      <c r="G129" s="35"/>
      <c r="H129" s="35"/>
      <c r="I129" s="35"/>
      <c r="J129" s="35"/>
      <c r="K129" s="35"/>
      <c r="L129" s="35"/>
      <c r="M129" s="35"/>
      <c r="N129" s="46"/>
      <c r="O129" s="35"/>
      <c r="P129" s="46"/>
      <c r="Q129" s="35"/>
      <c r="R129" s="35"/>
      <c r="S129" s="35"/>
      <c r="T129" s="35"/>
      <c r="U129" s="46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46"/>
      <c r="AO129" s="46"/>
      <c r="AP129" s="46"/>
      <c r="AQ129" s="46"/>
      <c r="AR129" s="46"/>
      <c r="AS129" s="46"/>
      <c r="AT129" s="35"/>
      <c r="AU129" s="35"/>
    </row>
    <row r="130" spans="3:47" x14ac:dyDescent="0.25">
      <c r="C130" s="35"/>
      <c r="D130" s="35"/>
      <c r="E130" s="35"/>
      <c r="F130" s="46"/>
      <c r="G130" s="35"/>
      <c r="H130" s="35"/>
      <c r="I130" s="35"/>
      <c r="J130" s="35"/>
      <c r="K130" s="35"/>
      <c r="L130" s="35"/>
      <c r="M130" s="35"/>
      <c r="N130" s="46"/>
      <c r="O130" s="35"/>
      <c r="P130" s="46"/>
      <c r="Q130" s="35"/>
      <c r="R130" s="35"/>
      <c r="S130" s="35"/>
      <c r="T130" s="35"/>
      <c r="U130" s="46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46"/>
      <c r="AO130" s="46"/>
      <c r="AP130" s="46"/>
      <c r="AQ130" s="46"/>
      <c r="AR130" s="46"/>
      <c r="AS130" s="46"/>
      <c r="AT130" s="35"/>
      <c r="AU130" s="35"/>
    </row>
    <row r="131" spans="3:47" x14ac:dyDescent="0.25">
      <c r="C131" s="35"/>
      <c r="D131" s="35"/>
      <c r="E131" s="35"/>
      <c r="F131" s="46"/>
      <c r="G131" s="35"/>
      <c r="H131" s="35"/>
      <c r="I131" s="35"/>
      <c r="J131" s="35"/>
      <c r="K131" s="35"/>
      <c r="L131" s="35"/>
      <c r="M131" s="35"/>
      <c r="N131" s="46"/>
      <c r="O131" s="35"/>
      <c r="P131" s="46"/>
      <c r="Q131" s="35"/>
      <c r="R131" s="35"/>
      <c r="S131" s="35"/>
      <c r="T131" s="35"/>
      <c r="U131" s="46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46"/>
      <c r="AO131" s="46"/>
      <c r="AP131" s="46"/>
      <c r="AQ131" s="46"/>
      <c r="AR131" s="46"/>
      <c r="AS131" s="46"/>
      <c r="AT131" s="35"/>
      <c r="AU131" s="35"/>
    </row>
    <row r="132" spans="3:47" x14ac:dyDescent="0.25">
      <c r="C132" s="35"/>
      <c r="D132" s="35"/>
      <c r="E132" s="35"/>
      <c r="F132" s="46"/>
      <c r="G132" s="35"/>
      <c r="H132" s="35"/>
      <c r="I132" s="35"/>
      <c r="J132" s="35"/>
      <c r="K132" s="35"/>
      <c r="L132" s="35"/>
      <c r="M132" s="35"/>
      <c r="N132" s="46"/>
      <c r="O132" s="35"/>
      <c r="P132" s="46"/>
      <c r="Q132" s="35"/>
      <c r="R132" s="35"/>
      <c r="S132" s="35"/>
      <c r="T132" s="35"/>
      <c r="U132" s="46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46"/>
      <c r="AO132" s="46"/>
      <c r="AP132" s="46"/>
      <c r="AQ132" s="46"/>
      <c r="AR132" s="46"/>
      <c r="AS132" s="46"/>
      <c r="AT132" s="35"/>
      <c r="AU132" s="35"/>
    </row>
    <row r="133" spans="3:47" x14ac:dyDescent="0.25">
      <c r="C133" s="35"/>
      <c r="D133" s="35"/>
      <c r="E133" s="35"/>
      <c r="F133" s="46"/>
      <c r="G133" s="35"/>
      <c r="H133" s="35"/>
      <c r="I133" s="35"/>
      <c r="J133" s="35"/>
      <c r="K133" s="35"/>
      <c r="L133" s="35"/>
      <c r="M133" s="35"/>
      <c r="N133" s="46"/>
      <c r="O133" s="35"/>
      <c r="P133" s="46"/>
      <c r="Q133" s="35"/>
      <c r="R133" s="35"/>
      <c r="S133" s="35"/>
      <c r="T133" s="35"/>
      <c r="U133" s="46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46"/>
      <c r="AO133" s="46"/>
      <c r="AP133" s="46"/>
      <c r="AQ133" s="46"/>
      <c r="AR133" s="46"/>
      <c r="AS133" s="46"/>
      <c r="AT133" s="35"/>
      <c r="AU133" s="35"/>
    </row>
    <row r="134" spans="3:47" x14ac:dyDescent="0.25">
      <c r="C134" s="35"/>
      <c r="D134" s="35"/>
      <c r="E134" s="35"/>
      <c r="F134" s="46"/>
      <c r="G134" s="35"/>
      <c r="H134" s="35"/>
      <c r="I134" s="35"/>
      <c r="J134" s="35"/>
      <c r="K134" s="35"/>
      <c r="L134" s="35"/>
      <c r="M134" s="35"/>
      <c r="N134" s="46"/>
      <c r="O134" s="35"/>
      <c r="P134" s="46"/>
      <c r="Q134" s="35"/>
      <c r="R134" s="35"/>
      <c r="S134" s="35"/>
      <c r="T134" s="35"/>
      <c r="U134" s="46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46"/>
      <c r="AO134" s="46"/>
      <c r="AP134" s="46"/>
      <c r="AQ134" s="46"/>
      <c r="AR134" s="46"/>
      <c r="AS134" s="46"/>
      <c r="AT134" s="35"/>
      <c r="AU134" s="35"/>
    </row>
    <row r="135" spans="3:47" x14ac:dyDescent="0.25">
      <c r="C135" s="35"/>
      <c r="D135" s="35"/>
      <c r="E135" s="35"/>
      <c r="F135" s="46"/>
      <c r="G135" s="35"/>
      <c r="H135" s="35"/>
      <c r="I135" s="35"/>
      <c r="J135" s="35"/>
      <c r="K135" s="35"/>
      <c r="L135" s="35"/>
      <c r="M135" s="35"/>
      <c r="N135" s="46"/>
      <c r="O135" s="35"/>
      <c r="P135" s="46"/>
      <c r="Q135" s="35"/>
      <c r="R135" s="35"/>
      <c r="S135" s="35"/>
      <c r="T135" s="35"/>
      <c r="U135" s="46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46"/>
      <c r="AO135" s="46"/>
      <c r="AP135" s="46"/>
      <c r="AQ135" s="46"/>
      <c r="AR135" s="46"/>
      <c r="AS135" s="46"/>
      <c r="AT135" s="35"/>
      <c r="AU135" s="35"/>
    </row>
    <row r="136" spans="3:47" x14ac:dyDescent="0.25">
      <c r="C136" s="35"/>
      <c r="D136" s="35"/>
      <c r="E136" s="35"/>
      <c r="F136" s="46"/>
      <c r="G136" s="35"/>
      <c r="H136" s="35"/>
      <c r="I136" s="35"/>
      <c r="J136" s="35"/>
      <c r="K136" s="35"/>
      <c r="L136" s="35"/>
      <c r="M136" s="35"/>
      <c r="N136" s="46"/>
      <c r="O136" s="35"/>
      <c r="P136" s="46"/>
      <c r="Q136" s="35"/>
      <c r="R136" s="35"/>
      <c r="S136" s="35"/>
      <c r="T136" s="35"/>
      <c r="U136" s="46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46"/>
      <c r="AO136" s="46"/>
      <c r="AP136" s="46"/>
      <c r="AQ136" s="46"/>
      <c r="AR136" s="46"/>
      <c r="AS136" s="46"/>
      <c r="AT136" s="35"/>
      <c r="AU136" s="35"/>
    </row>
    <row r="137" spans="3:47" x14ac:dyDescent="0.25">
      <c r="C137" s="35"/>
      <c r="D137" s="35"/>
      <c r="E137" s="35"/>
      <c r="F137" s="46"/>
      <c r="G137" s="35"/>
      <c r="H137" s="35"/>
      <c r="I137" s="35"/>
      <c r="J137" s="35"/>
      <c r="K137" s="35"/>
      <c r="L137" s="35"/>
      <c r="M137" s="35"/>
      <c r="N137" s="46"/>
      <c r="O137" s="35"/>
      <c r="P137" s="46"/>
      <c r="Q137" s="35"/>
      <c r="R137" s="35"/>
      <c r="S137" s="35"/>
      <c r="T137" s="35"/>
      <c r="U137" s="46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46"/>
      <c r="AO137" s="46"/>
      <c r="AP137" s="46"/>
      <c r="AQ137" s="46"/>
      <c r="AR137" s="46"/>
      <c r="AS137" s="46"/>
      <c r="AT137" s="35"/>
      <c r="AU137" s="35"/>
    </row>
    <row r="138" spans="3:47" x14ac:dyDescent="0.25">
      <c r="C138" s="35"/>
      <c r="D138" s="35"/>
      <c r="E138" s="35"/>
      <c r="F138" s="46"/>
      <c r="G138" s="35"/>
      <c r="H138" s="35"/>
      <c r="I138" s="35"/>
      <c r="J138" s="35"/>
      <c r="K138" s="35"/>
      <c r="L138" s="35"/>
      <c r="M138" s="35"/>
      <c r="N138" s="46"/>
      <c r="O138" s="35"/>
      <c r="P138" s="46"/>
      <c r="Q138" s="35"/>
      <c r="R138" s="35"/>
      <c r="S138" s="35"/>
      <c r="T138" s="35"/>
      <c r="U138" s="46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46"/>
      <c r="AO138" s="46"/>
      <c r="AP138" s="46"/>
      <c r="AQ138" s="46"/>
      <c r="AR138" s="46"/>
      <c r="AS138" s="46"/>
      <c r="AT138" s="35"/>
      <c r="AU138" s="35"/>
    </row>
    <row r="139" spans="3:47" x14ac:dyDescent="0.25">
      <c r="C139" s="35"/>
      <c r="D139" s="35"/>
      <c r="E139" s="35"/>
      <c r="F139" s="46"/>
      <c r="G139" s="35"/>
      <c r="H139" s="35"/>
      <c r="I139" s="35"/>
      <c r="J139" s="35"/>
      <c r="K139" s="35"/>
      <c r="L139" s="35"/>
      <c r="M139" s="35"/>
      <c r="N139" s="46"/>
      <c r="O139" s="35"/>
      <c r="P139" s="46"/>
      <c r="Q139" s="35"/>
      <c r="R139" s="35"/>
      <c r="S139" s="35"/>
      <c r="T139" s="35"/>
      <c r="U139" s="46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46"/>
      <c r="AO139" s="46"/>
      <c r="AP139" s="46"/>
      <c r="AQ139" s="46"/>
      <c r="AR139" s="46"/>
      <c r="AS139" s="46"/>
      <c r="AT139" s="35"/>
      <c r="AU139" s="35"/>
    </row>
    <row r="140" spans="3:47" x14ac:dyDescent="0.25">
      <c r="C140" s="35"/>
      <c r="D140" s="35"/>
      <c r="E140" s="35"/>
      <c r="F140" s="46"/>
      <c r="G140" s="35"/>
      <c r="H140" s="35"/>
      <c r="I140" s="35"/>
      <c r="J140" s="35"/>
      <c r="K140" s="35"/>
      <c r="L140" s="35"/>
      <c r="M140" s="35"/>
      <c r="N140" s="46"/>
      <c r="O140" s="35"/>
      <c r="P140" s="46"/>
      <c r="Q140" s="35"/>
      <c r="R140" s="35"/>
      <c r="S140" s="35"/>
      <c r="T140" s="35"/>
      <c r="U140" s="46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46"/>
      <c r="AO140" s="46"/>
      <c r="AP140" s="46"/>
      <c r="AQ140" s="46"/>
      <c r="AR140" s="46"/>
      <c r="AS140" s="46"/>
      <c r="AT140" s="35"/>
      <c r="AU140" s="35"/>
    </row>
    <row r="141" spans="3:47" x14ac:dyDescent="0.25">
      <c r="C141" s="35"/>
      <c r="D141" s="35"/>
      <c r="E141" s="35"/>
      <c r="F141" s="46"/>
      <c r="G141" s="35"/>
      <c r="H141" s="35"/>
      <c r="I141" s="35"/>
      <c r="J141" s="35"/>
      <c r="K141" s="35"/>
      <c r="L141" s="35"/>
      <c r="M141" s="35"/>
      <c r="N141" s="46"/>
      <c r="O141" s="35"/>
      <c r="P141" s="46"/>
      <c r="Q141" s="35"/>
      <c r="R141" s="35"/>
      <c r="S141" s="35"/>
      <c r="T141" s="35"/>
      <c r="U141" s="46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46"/>
      <c r="AO141" s="46"/>
      <c r="AP141" s="46"/>
      <c r="AQ141" s="46"/>
      <c r="AR141" s="46"/>
      <c r="AS141" s="46"/>
      <c r="AT141" s="35"/>
      <c r="AU141" s="35"/>
    </row>
    <row r="142" spans="3:47" x14ac:dyDescent="0.25">
      <c r="C142" s="35"/>
      <c r="D142" s="35"/>
      <c r="E142" s="35"/>
      <c r="F142" s="46"/>
      <c r="G142" s="35"/>
      <c r="H142" s="35"/>
      <c r="I142" s="35"/>
      <c r="J142" s="35"/>
      <c r="K142" s="35"/>
      <c r="L142" s="35"/>
      <c r="M142" s="35"/>
      <c r="N142" s="46"/>
      <c r="O142" s="35"/>
      <c r="P142" s="46"/>
      <c r="Q142" s="35"/>
      <c r="R142" s="35"/>
      <c r="S142" s="35"/>
      <c r="T142" s="35"/>
      <c r="U142" s="46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46"/>
      <c r="AO142" s="46"/>
      <c r="AP142" s="46"/>
      <c r="AQ142" s="46"/>
      <c r="AR142" s="46"/>
      <c r="AS142" s="46"/>
      <c r="AT142" s="35"/>
      <c r="AU142" s="35"/>
    </row>
    <row r="143" spans="3:47" x14ac:dyDescent="0.25">
      <c r="C143" s="35"/>
      <c r="D143" s="35"/>
      <c r="E143" s="35"/>
      <c r="F143" s="46"/>
      <c r="G143" s="35"/>
      <c r="H143" s="35"/>
      <c r="I143" s="35"/>
      <c r="J143" s="35"/>
      <c r="K143" s="35"/>
      <c r="L143" s="35"/>
      <c r="M143" s="35"/>
      <c r="N143" s="46"/>
      <c r="O143" s="35"/>
      <c r="P143" s="46"/>
      <c r="Q143" s="35"/>
      <c r="R143" s="35"/>
      <c r="S143" s="35"/>
      <c r="T143" s="35"/>
      <c r="U143" s="46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46"/>
      <c r="AO143" s="46"/>
      <c r="AP143" s="46"/>
      <c r="AQ143" s="46"/>
      <c r="AR143" s="46"/>
      <c r="AS143" s="46"/>
      <c r="AT143" s="35"/>
      <c r="AU143" s="35"/>
    </row>
    <row r="144" spans="3:47" x14ac:dyDescent="0.25">
      <c r="C144" s="35"/>
      <c r="D144" s="35"/>
      <c r="E144" s="35"/>
      <c r="F144" s="46"/>
      <c r="G144" s="35"/>
      <c r="H144" s="35"/>
      <c r="I144" s="35"/>
      <c r="J144" s="35"/>
      <c r="K144" s="35"/>
      <c r="L144" s="35"/>
      <c r="M144" s="35"/>
      <c r="N144" s="46"/>
      <c r="O144" s="35"/>
      <c r="P144" s="46"/>
      <c r="Q144" s="35"/>
      <c r="R144" s="35"/>
      <c r="S144" s="35"/>
      <c r="T144" s="35"/>
      <c r="U144" s="46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46"/>
      <c r="AO144" s="46"/>
      <c r="AP144" s="46"/>
      <c r="AQ144" s="46"/>
      <c r="AR144" s="46"/>
      <c r="AS144" s="46"/>
      <c r="AT144" s="35"/>
      <c r="AU144" s="35"/>
    </row>
    <row r="145" spans="3:47" x14ac:dyDescent="0.25">
      <c r="C145" s="35"/>
      <c r="D145" s="35"/>
      <c r="E145" s="35"/>
      <c r="F145" s="46"/>
      <c r="G145" s="35"/>
      <c r="H145" s="35"/>
      <c r="I145" s="35"/>
      <c r="J145" s="35"/>
      <c r="K145" s="35"/>
      <c r="L145" s="35"/>
      <c r="M145" s="35"/>
      <c r="N145" s="46"/>
      <c r="O145" s="35"/>
      <c r="P145" s="46"/>
      <c r="Q145" s="35"/>
      <c r="R145" s="35"/>
      <c r="S145" s="35"/>
      <c r="T145" s="35"/>
      <c r="U145" s="46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46"/>
      <c r="AO145" s="46"/>
      <c r="AP145" s="46"/>
      <c r="AQ145" s="46"/>
      <c r="AR145" s="46"/>
      <c r="AS145" s="46"/>
      <c r="AT145" s="35"/>
      <c r="AU145" s="35"/>
    </row>
    <row r="146" spans="3:47" x14ac:dyDescent="0.25">
      <c r="C146" s="35"/>
      <c r="D146" s="35"/>
      <c r="E146" s="35"/>
      <c r="F146" s="46"/>
      <c r="G146" s="35"/>
      <c r="H146" s="35"/>
      <c r="I146" s="35"/>
      <c r="J146" s="35"/>
      <c r="K146" s="35"/>
      <c r="L146" s="35"/>
      <c r="M146" s="35"/>
      <c r="N146" s="46"/>
      <c r="O146" s="35"/>
      <c r="P146" s="46"/>
      <c r="Q146" s="35"/>
      <c r="R146" s="35"/>
      <c r="S146" s="35"/>
      <c r="T146" s="35"/>
      <c r="U146" s="46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46"/>
      <c r="AO146" s="46"/>
      <c r="AP146" s="46"/>
      <c r="AQ146" s="46"/>
      <c r="AR146" s="46"/>
      <c r="AS146" s="46"/>
      <c r="AT146" s="35"/>
      <c r="AU146" s="35"/>
    </row>
    <row r="147" spans="3:47" x14ac:dyDescent="0.25">
      <c r="C147" s="35"/>
      <c r="D147" s="35"/>
      <c r="E147" s="35"/>
      <c r="F147" s="46"/>
      <c r="G147" s="35"/>
      <c r="H147" s="35"/>
      <c r="I147" s="35"/>
      <c r="J147" s="35"/>
      <c r="K147" s="35"/>
      <c r="L147" s="35"/>
      <c r="M147" s="35"/>
      <c r="N147" s="46"/>
      <c r="O147" s="35"/>
      <c r="P147" s="46"/>
      <c r="Q147" s="35"/>
      <c r="R147" s="35"/>
      <c r="S147" s="35"/>
      <c r="T147" s="35"/>
      <c r="U147" s="46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46"/>
      <c r="AO147" s="46"/>
      <c r="AP147" s="46"/>
      <c r="AQ147" s="46"/>
      <c r="AR147" s="46"/>
      <c r="AS147" s="46"/>
      <c r="AT147" s="35"/>
      <c r="AU147" s="35"/>
    </row>
    <row r="148" spans="3:47" x14ac:dyDescent="0.25">
      <c r="C148" s="35"/>
      <c r="D148" s="35"/>
      <c r="E148" s="35"/>
      <c r="F148" s="46"/>
      <c r="G148" s="35"/>
      <c r="H148" s="35"/>
      <c r="I148" s="35"/>
      <c r="J148" s="35"/>
      <c r="K148" s="35"/>
      <c r="L148" s="35"/>
      <c r="M148" s="35"/>
      <c r="N148" s="46"/>
      <c r="O148" s="35"/>
      <c r="P148" s="46"/>
      <c r="Q148" s="35"/>
      <c r="R148" s="35"/>
      <c r="S148" s="35"/>
      <c r="T148" s="35"/>
      <c r="U148" s="46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46"/>
      <c r="AO148" s="46"/>
      <c r="AP148" s="46"/>
      <c r="AQ148" s="46"/>
      <c r="AR148" s="46"/>
      <c r="AS148" s="46"/>
      <c r="AT148" s="35"/>
      <c r="AU148" s="35"/>
    </row>
    <row r="149" spans="3:47" x14ac:dyDescent="0.25">
      <c r="C149" s="35"/>
      <c r="D149" s="35"/>
      <c r="E149" s="35"/>
      <c r="F149" s="46"/>
      <c r="G149" s="35"/>
      <c r="H149" s="35"/>
      <c r="I149" s="35"/>
      <c r="J149" s="35"/>
      <c r="K149" s="35"/>
      <c r="L149" s="35"/>
      <c r="M149" s="35"/>
      <c r="N149" s="46"/>
      <c r="O149" s="35"/>
      <c r="P149" s="46"/>
      <c r="Q149" s="35"/>
      <c r="R149" s="35"/>
      <c r="S149" s="35"/>
      <c r="T149" s="35"/>
      <c r="U149" s="46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46"/>
      <c r="AO149" s="46"/>
      <c r="AP149" s="46"/>
      <c r="AQ149" s="46"/>
      <c r="AR149" s="46"/>
      <c r="AS149" s="46"/>
      <c r="AT149" s="35"/>
      <c r="AU149" s="35"/>
    </row>
    <row r="150" spans="3:47" x14ac:dyDescent="0.25">
      <c r="C150" s="35"/>
      <c r="D150" s="35"/>
      <c r="E150" s="35"/>
      <c r="F150" s="46"/>
      <c r="G150" s="35"/>
      <c r="H150" s="35"/>
      <c r="I150" s="35"/>
      <c r="J150" s="35"/>
      <c r="K150" s="35"/>
      <c r="L150" s="35"/>
      <c r="M150" s="35"/>
      <c r="N150" s="46"/>
      <c r="O150" s="35"/>
      <c r="P150" s="46"/>
      <c r="Q150" s="35"/>
      <c r="R150" s="35"/>
      <c r="S150" s="35"/>
      <c r="T150" s="35"/>
      <c r="U150" s="46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46"/>
      <c r="AO150" s="46"/>
      <c r="AP150" s="46"/>
      <c r="AQ150" s="46"/>
      <c r="AR150" s="46"/>
      <c r="AS150" s="46"/>
      <c r="AT150" s="35"/>
      <c r="AU150" s="35"/>
    </row>
    <row r="151" spans="3:47" x14ac:dyDescent="0.25">
      <c r="C151" s="35"/>
      <c r="D151" s="35"/>
      <c r="E151" s="35"/>
      <c r="F151" s="46"/>
      <c r="G151" s="35"/>
      <c r="H151" s="35"/>
      <c r="I151" s="35"/>
      <c r="J151" s="35"/>
      <c r="K151" s="35"/>
      <c r="L151" s="35"/>
      <c r="M151" s="35"/>
      <c r="N151" s="46"/>
      <c r="O151" s="35"/>
      <c r="P151" s="46"/>
      <c r="Q151" s="35"/>
      <c r="R151" s="35"/>
      <c r="S151" s="35"/>
      <c r="T151" s="35"/>
      <c r="U151" s="46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46"/>
      <c r="AO151" s="46"/>
      <c r="AP151" s="46"/>
      <c r="AQ151" s="46"/>
      <c r="AR151" s="46"/>
      <c r="AS151" s="46"/>
      <c r="AT151" s="35"/>
      <c r="AU151" s="35"/>
    </row>
    <row r="152" spans="3:47" x14ac:dyDescent="0.25">
      <c r="C152" s="35"/>
      <c r="D152" s="35"/>
      <c r="E152" s="35"/>
      <c r="F152" s="46"/>
      <c r="G152" s="35"/>
      <c r="H152" s="35"/>
      <c r="I152" s="35"/>
      <c r="J152" s="35"/>
      <c r="K152" s="35"/>
      <c r="L152" s="35"/>
      <c r="M152" s="35"/>
      <c r="N152" s="46"/>
      <c r="O152" s="35"/>
      <c r="P152" s="46"/>
      <c r="Q152" s="35"/>
      <c r="R152" s="35"/>
      <c r="S152" s="35"/>
      <c r="T152" s="35"/>
      <c r="U152" s="46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46"/>
      <c r="AO152" s="46"/>
      <c r="AP152" s="46"/>
      <c r="AQ152" s="46"/>
      <c r="AR152" s="46"/>
      <c r="AS152" s="46"/>
      <c r="AT152" s="35"/>
      <c r="AU152" s="35"/>
    </row>
    <row r="153" spans="3:47" x14ac:dyDescent="0.25">
      <c r="C153" s="35"/>
      <c r="D153" s="35"/>
      <c r="E153" s="35"/>
      <c r="F153" s="46"/>
      <c r="G153" s="35"/>
      <c r="H153" s="35"/>
      <c r="I153" s="35"/>
      <c r="J153" s="35"/>
      <c r="K153" s="35"/>
      <c r="L153" s="35"/>
      <c r="M153" s="35"/>
      <c r="N153" s="46"/>
      <c r="O153" s="35"/>
      <c r="P153" s="46"/>
      <c r="Q153" s="35"/>
      <c r="R153" s="35"/>
      <c r="S153" s="35"/>
      <c r="T153" s="35"/>
      <c r="U153" s="46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46"/>
      <c r="AO153" s="46"/>
      <c r="AP153" s="46"/>
      <c r="AQ153" s="46"/>
      <c r="AR153" s="46"/>
      <c r="AS153" s="46"/>
      <c r="AT153" s="35"/>
      <c r="AU153" s="35"/>
    </row>
    <row r="154" spans="3:47" x14ac:dyDescent="0.25">
      <c r="C154" s="35"/>
      <c r="D154" s="35"/>
      <c r="E154" s="35"/>
      <c r="F154" s="46"/>
      <c r="G154" s="35"/>
      <c r="H154" s="35"/>
      <c r="I154" s="35"/>
      <c r="J154" s="35"/>
      <c r="K154" s="35"/>
      <c r="L154" s="35"/>
      <c r="M154" s="35"/>
      <c r="N154" s="46"/>
      <c r="O154" s="35"/>
      <c r="P154" s="46"/>
      <c r="Q154" s="35"/>
      <c r="R154" s="35"/>
      <c r="S154" s="35"/>
      <c r="T154" s="35"/>
      <c r="U154" s="46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46"/>
      <c r="AO154" s="46"/>
      <c r="AP154" s="46"/>
      <c r="AQ154" s="46"/>
      <c r="AR154" s="46"/>
      <c r="AS154" s="46"/>
      <c r="AT154" s="35"/>
      <c r="AU154" s="35"/>
    </row>
    <row r="155" spans="3:47" x14ac:dyDescent="0.25">
      <c r="C155" s="35"/>
      <c r="D155" s="35"/>
      <c r="E155" s="35"/>
      <c r="F155" s="46"/>
      <c r="G155" s="35"/>
      <c r="H155" s="35"/>
      <c r="I155" s="35"/>
      <c r="J155" s="35"/>
      <c r="K155" s="35"/>
      <c r="L155" s="35"/>
      <c r="M155" s="35"/>
      <c r="N155" s="46"/>
      <c r="O155" s="35"/>
      <c r="P155" s="46"/>
      <c r="Q155" s="35"/>
      <c r="R155" s="35"/>
      <c r="S155" s="35"/>
      <c r="T155" s="35"/>
      <c r="U155" s="46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46"/>
      <c r="AO155" s="46"/>
      <c r="AP155" s="46"/>
      <c r="AQ155" s="46"/>
      <c r="AR155" s="46"/>
      <c r="AS155" s="46"/>
      <c r="AT155" s="35"/>
      <c r="AU155" s="35"/>
    </row>
    <row r="156" spans="3:47" x14ac:dyDescent="0.25">
      <c r="C156" s="35"/>
      <c r="D156" s="35"/>
      <c r="E156" s="35"/>
      <c r="F156" s="46"/>
      <c r="G156" s="35"/>
      <c r="H156" s="35"/>
      <c r="I156" s="35"/>
      <c r="J156" s="35"/>
      <c r="K156" s="35"/>
      <c r="L156" s="35"/>
      <c r="M156" s="35"/>
      <c r="N156" s="46"/>
      <c r="O156" s="35"/>
      <c r="P156" s="46"/>
      <c r="Q156" s="35"/>
      <c r="R156" s="35"/>
      <c r="S156" s="35"/>
      <c r="T156" s="35"/>
      <c r="U156" s="46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46"/>
      <c r="AO156" s="46"/>
      <c r="AP156" s="46"/>
      <c r="AQ156" s="46"/>
      <c r="AR156" s="46"/>
      <c r="AS156" s="46"/>
      <c r="AT156" s="35"/>
      <c r="AU156" s="35"/>
    </row>
    <row r="157" spans="3:47" x14ac:dyDescent="0.25">
      <c r="C157" s="35"/>
      <c r="D157" s="35"/>
      <c r="E157" s="35"/>
      <c r="F157" s="46"/>
      <c r="G157" s="35"/>
      <c r="H157" s="35"/>
      <c r="I157" s="35"/>
      <c r="J157" s="35"/>
      <c r="K157" s="35"/>
      <c r="L157" s="35"/>
      <c r="M157" s="35"/>
      <c r="N157" s="46"/>
      <c r="O157" s="35"/>
      <c r="P157" s="46"/>
      <c r="Q157" s="35"/>
      <c r="R157" s="35"/>
      <c r="S157" s="35"/>
      <c r="T157" s="35"/>
      <c r="U157" s="46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46"/>
      <c r="AO157" s="46"/>
      <c r="AP157" s="46"/>
      <c r="AQ157" s="46"/>
      <c r="AR157" s="46"/>
      <c r="AS157" s="46"/>
      <c r="AT157" s="35"/>
      <c r="AU157" s="35"/>
    </row>
    <row r="158" spans="3:47" x14ac:dyDescent="0.25">
      <c r="C158" s="35"/>
      <c r="D158" s="35"/>
      <c r="E158" s="35"/>
      <c r="F158" s="46"/>
      <c r="G158" s="35"/>
      <c r="H158" s="35"/>
      <c r="I158" s="35"/>
      <c r="J158" s="35"/>
      <c r="K158" s="35"/>
      <c r="L158" s="35"/>
      <c r="M158" s="35"/>
      <c r="N158" s="46"/>
      <c r="O158" s="35"/>
      <c r="P158" s="46"/>
      <c r="Q158" s="35"/>
      <c r="R158" s="35"/>
      <c r="S158" s="35"/>
      <c r="T158" s="35"/>
      <c r="U158" s="46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46"/>
      <c r="AO158" s="46"/>
      <c r="AP158" s="46"/>
      <c r="AQ158" s="46"/>
      <c r="AR158" s="46"/>
      <c r="AS158" s="46"/>
      <c r="AT158" s="35"/>
      <c r="AU158" s="35"/>
    </row>
    <row r="159" spans="3:47" x14ac:dyDescent="0.25">
      <c r="C159" s="35"/>
      <c r="D159" s="35"/>
      <c r="E159" s="35"/>
      <c r="F159" s="46"/>
      <c r="G159" s="35"/>
      <c r="H159" s="35"/>
      <c r="I159" s="35"/>
      <c r="J159" s="35"/>
      <c r="K159" s="35"/>
      <c r="L159" s="35"/>
      <c r="M159" s="35"/>
      <c r="N159" s="46"/>
      <c r="O159" s="35"/>
      <c r="P159" s="46"/>
      <c r="Q159" s="35"/>
      <c r="R159" s="35"/>
      <c r="S159" s="35"/>
      <c r="T159" s="35"/>
      <c r="U159" s="46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46"/>
      <c r="AO159" s="46"/>
      <c r="AP159" s="46"/>
      <c r="AQ159" s="46"/>
      <c r="AR159" s="46"/>
      <c r="AS159" s="46"/>
      <c r="AT159" s="35"/>
      <c r="AU159" s="35"/>
    </row>
    <row r="160" spans="3:47" x14ac:dyDescent="0.25">
      <c r="C160" s="35"/>
      <c r="D160" s="35"/>
      <c r="E160" s="35"/>
      <c r="F160" s="46"/>
      <c r="G160" s="35"/>
      <c r="H160" s="35"/>
      <c r="I160" s="35"/>
      <c r="J160" s="35"/>
      <c r="K160" s="35"/>
      <c r="L160" s="35"/>
      <c r="M160" s="35"/>
      <c r="N160" s="46"/>
      <c r="O160" s="35"/>
      <c r="P160" s="46"/>
      <c r="Q160" s="35"/>
      <c r="R160" s="35"/>
      <c r="S160" s="35"/>
      <c r="T160" s="35"/>
      <c r="U160" s="46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46"/>
      <c r="AO160" s="46"/>
      <c r="AP160" s="46"/>
      <c r="AQ160" s="46"/>
      <c r="AR160" s="46"/>
      <c r="AS160" s="46"/>
      <c r="AT160" s="35"/>
      <c r="AU160" s="35"/>
    </row>
    <row r="161" spans="3:47" x14ac:dyDescent="0.25">
      <c r="C161" s="35"/>
      <c r="D161" s="35"/>
      <c r="E161" s="35"/>
      <c r="F161" s="46"/>
      <c r="G161" s="35"/>
      <c r="H161" s="35"/>
      <c r="I161" s="35"/>
      <c r="J161" s="35"/>
      <c r="K161" s="35"/>
      <c r="L161" s="35"/>
      <c r="M161" s="35"/>
      <c r="N161" s="46"/>
      <c r="O161" s="35"/>
      <c r="P161" s="46"/>
      <c r="Q161" s="35"/>
      <c r="R161" s="35"/>
      <c r="S161" s="35"/>
      <c r="T161" s="35"/>
      <c r="U161" s="46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46"/>
      <c r="AO161" s="46"/>
      <c r="AP161" s="46"/>
      <c r="AQ161" s="46"/>
      <c r="AR161" s="46"/>
      <c r="AS161" s="46"/>
      <c r="AT161" s="35"/>
      <c r="AU161" s="35"/>
    </row>
    <row r="162" spans="3:47" x14ac:dyDescent="0.25">
      <c r="C162" s="35"/>
      <c r="D162" s="35"/>
      <c r="E162" s="35"/>
      <c r="F162" s="46"/>
      <c r="G162" s="35"/>
      <c r="H162" s="35"/>
      <c r="I162" s="35"/>
      <c r="J162" s="35"/>
      <c r="K162" s="35"/>
      <c r="L162" s="35"/>
      <c r="M162" s="35"/>
      <c r="N162" s="46"/>
      <c r="O162" s="35"/>
      <c r="P162" s="46"/>
      <c r="Q162" s="35"/>
      <c r="R162" s="35"/>
      <c r="S162" s="35"/>
      <c r="T162" s="35"/>
      <c r="U162" s="46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46"/>
      <c r="AO162" s="46"/>
      <c r="AP162" s="46"/>
      <c r="AQ162" s="46"/>
      <c r="AR162" s="46"/>
      <c r="AS162" s="46"/>
      <c r="AT162" s="35"/>
      <c r="AU162" s="35"/>
    </row>
    <row r="163" spans="3:47" x14ac:dyDescent="0.25">
      <c r="C163" s="35"/>
      <c r="D163" s="35"/>
      <c r="E163" s="35"/>
      <c r="F163" s="46"/>
      <c r="G163" s="35"/>
      <c r="H163" s="35"/>
      <c r="I163" s="35"/>
      <c r="J163" s="35"/>
      <c r="K163" s="35"/>
      <c r="L163" s="35"/>
      <c r="M163" s="35"/>
      <c r="N163" s="46"/>
      <c r="O163" s="35"/>
      <c r="P163" s="46"/>
      <c r="Q163" s="35"/>
      <c r="R163" s="35"/>
      <c r="S163" s="35"/>
      <c r="T163" s="35"/>
      <c r="U163" s="46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46"/>
      <c r="AO163" s="46"/>
      <c r="AP163" s="46"/>
      <c r="AQ163" s="46"/>
      <c r="AR163" s="46"/>
      <c r="AS163" s="46"/>
      <c r="AT163" s="35"/>
      <c r="AU163" s="35"/>
    </row>
    <row r="164" spans="3:47" x14ac:dyDescent="0.25">
      <c r="C164" s="35"/>
      <c r="D164" s="35"/>
      <c r="E164" s="35"/>
      <c r="F164" s="46"/>
      <c r="G164" s="35"/>
      <c r="H164" s="35"/>
      <c r="I164" s="35"/>
      <c r="J164" s="35"/>
      <c r="K164" s="35"/>
      <c r="L164" s="35"/>
      <c r="M164" s="35"/>
      <c r="N164" s="46"/>
      <c r="O164" s="35"/>
      <c r="P164" s="46"/>
      <c r="Q164" s="35"/>
      <c r="R164" s="35"/>
      <c r="S164" s="35"/>
      <c r="T164" s="35"/>
      <c r="U164" s="46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46"/>
      <c r="AO164" s="46"/>
      <c r="AP164" s="46"/>
      <c r="AQ164" s="46"/>
      <c r="AR164" s="46"/>
      <c r="AS164" s="46"/>
      <c r="AT164" s="35"/>
      <c r="AU164" s="35"/>
    </row>
    <row r="165" spans="3:47" x14ac:dyDescent="0.25">
      <c r="C165" s="35"/>
      <c r="D165" s="35"/>
      <c r="E165" s="35"/>
      <c r="F165" s="46"/>
      <c r="G165" s="35"/>
      <c r="H165" s="35"/>
      <c r="I165" s="35"/>
      <c r="J165" s="35"/>
      <c r="K165" s="35"/>
      <c r="L165" s="35"/>
      <c r="M165" s="35"/>
      <c r="N165" s="46"/>
      <c r="O165" s="35"/>
      <c r="P165" s="46"/>
      <c r="Q165" s="35"/>
      <c r="R165" s="35"/>
      <c r="S165" s="35"/>
      <c r="T165" s="35"/>
      <c r="U165" s="46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46"/>
      <c r="AO165" s="46"/>
      <c r="AP165" s="46"/>
      <c r="AQ165" s="46"/>
      <c r="AR165" s="46"/>
      <c r="AS165" s="46"/>
      <c r="AT165" s="35"/>
      <c r="AU165" s="35"/>
    </row>
    <row r="166" spans="3:47" x14ac:dyDescent="0.25">
      <c r="C166" s="35"/>
      <c r="D166" s="35"/>
      <c r="E166" s="35"/>
      <c r="F166" s="46"/>
      <c r="G166" s="35"/>
      <c r="H166" s="35"/>
      <c r="I166" s="35"/>
      <c r="J166" s="35"/>
      <c r="K166" s="35"/>
      <c r="L166" s="35"/>
      <c r="M166" s="35"/>
      <c r="N166" s="46"/>
      <c r="O166" s="35"/>
      <c r="P166" s="46"/>
      <c r="Q166" s="35"/>
      <c r="R166" s="35"/>
      <c r="S166" s="35"/>
      <c r="T166" s="35"/>
      <c r="U166" s="46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46"/>
      <c r="AO166" s="46"/>
      <c r="AP166" s="46"/>
      <c r="AQ166" s="46"/>
      <c r="AR166" s="46"/>
      <c r="AS166" s="46"/>
      <c r="AT166" s="35"/>
      <c r="AU166" s="35"/>
    </row>
    <row r="167" spans="3:47" x14ac:dyDescent="0.25">
      <c r="C167" s="35"/>
      <c r="D167" s="35"/>
      <c r="E167" s="35"/>
      <c r="F167" s="46"/>
      <c r="G167" s="35"/>
      <c r="H167" s="35"/>
      <c r="I167" s="35"/>
      <c r="J167" s="35"/>
      <c r="K167" s="35"/>
      <c r="L167" s="35"/>
      <c r="M167" s="35"/>
      <c r="N167" s="46"/>
      <c r="O167" s="35"/>
      <c r="P167" s="46"/>
      <c r="Q167" s="35"/>
      <c r="R167" s="35"/>
      <c r="S167" s="35"/>
      <c r="T167" s="35"/>
      <c r="U167" s="46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46"/>
      <c r="AO167" s="46"/>
      <c r="AP167" s="46"/>
      <c r="AQ167" s="46"/>
      <c r="AR167" s="46"/>
      <c r="AS167" s="46"/>
      <c r="AT167" s="35"/>
      <c r="AU167" s="35"/>
    </row>
    <row r="168" spans="3:47" x14ac:dyDescent="0.25">
      <c r="C168" s="35"/>
      <c r="D168" s="35"/>
      <c r="E168" s="35"/>
      <c r="F168" s="46"/>
      <c r="G168" s="35"/>
      <c r="H168" s="35"/>
      <c r="I168" s="35"/>
      <c r="J168" s="35"/>
      <c r="K168" s="35"/>
      <c r="L168" s="35"/>
      <c r="M168" s="35"/>
      <c r="N168" s="46"/>
      <c r="O168" s="35"/>
      <c r="P168" s="46"/>
      <c r="Q168" s="35"/>
      <c r="R168" s="35"/>
      <c r="S168" s="35"/>
      <c r="T168" s="35"/>
      <c r="U168" s="46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46"/>
      <c r="AO168" s="46"/>
      <c r="AP168" s="46"/>
      <c r="AQ168" s="46"/>
      <c r="AR168" s="46"/>
      <c r="AS168" s="46"/>
      <c r="AT168" s="35"/>
      <c r="AU168" s="35"/>
    </row>
    <row r="169" spans="3:47" x14ac:dyDescent="0.25">
      <c r="C169" s="35"/>
      <c r="D169" s="35"/>
      <c r="E169" s="35"/>
      <c r="F169" s="46"/>
      <c r="G169" s="35"/>
      <c r="H169" s="35"/>
      <c r="I169" s="35"/>
      <c r="J169" s="35"/>
      <c r="K169" s="35"/>
      <c r="L169" s="35"/>
      <c r="M169" s="35"/>
      <c r="N169" s="46"/>
      <c r="O169" s="35"/>
      <c r="P169" s="46"/>
      <c r="Q169" s="35"/>
      <c r="R169" s="35"/>
      <c r="S169" s="35"/>
      <c r="T169" s="35"/>
      <c r="U169" s="46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46"/>
      <c r="AO169" s="46"/>
      <c r="AP169" s="46"/>
      <c r="AQ169" s="46"/>
      <c r="AR169" s="46"/>
      <c r="AS169" s="46"/>
      <c r="AT169" s="35"/>
      <c r="AU169" s="35"/>
    </row>
    <row r="170" spans="3:47" x14ac:dyDescent="0.25">
      <c r="C170" s="35"/>
      <c r="D170" s="35"/>
      <c r="E170" s="35"/>
      <c r="F170" s="46"/>
      <c r="G170" s="35"/>
      <c r="H170" s="35"/>
      <c r="I170" s="35"/>
      <c r="J170" s="35"/>
      <c r="K170" s="35"/>
      <c r="L170" s="35"/>
      <c r="M170" s="35"/>
      <c r="N170" s="46"/>
      <c r="O170" s="35"/>
      <c r="P170" s="46"/>
      <c r="Q170" s="35"/>
      <c r="R170" s="35"/>
      <c r="S170" s="35"/>
      <c r="T170" s="35"/>
      <c r="U170" s="46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46"/>
      <c r="AO170" s="46"/>
      <c r="AP170" s="46"/>
      <c r="AQ170" s="46"/>
      <c r="AR170" s="46"/>
      <c r="AS170" s="46"/>
      <c r="AT170" s="35"/>
      <c r="AU170" s="35"/>
    </row>
    <row r="171" spans="3:47" x14ac:dyDescent="0.25">
      <c r="C171" s="35"/>
      <c r="D171" s="35"/>
      <c r="E171" s="35"/>
      <c r="F171" s="46"/>
      <c r="G171" s="35"/>
      <c r="H171" s="35"/>
      <c r="I171" s="35"/>
      <c r="J171" s="35"/>
      <c r="K171" s="35"/>
      <c r="L171" s="35"/>
      <c r="M171" s="35"/>
      <c r="N171" s="46"/>
      <c r="O171" s="35"/>
      <c r="P171" s="46"/>
      <c r="Q171" s="35"/>
      <c r="R171" s="35"/>
      <c r="S171" s="35"/>
      <c r="T171" s="35"/>
      <c r="U171" s="46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46"/>
      <c r="AO171" s="46"/>
      <c r="AP171" s="46"/>
      <c r="AQ171" s="46"/>
      <c r="AR171" s="46"/>
      <c r="AS171" s="46"/>
      <c r="AT171" s="35"/>
      <c r="AU171" s="35"/>
    </row>
    <row r="172" spans="3:47" x14ac:dyDescent="0.25">
      <c r="C172" s="35"/>
      <c r="D172" s="35"/>
      <c r="E172" s="35"/>
      <c r="F172" s="46"/>
      <c r="G172" s="35"/>
      <c r="H172" s="35"/>
      <c r="I172" s="35"/>
      <c r="J172" s="35"/>
      <c r="K172" s="35"/>
      <c r="L172" s="35"/>
      <c r="M172" s="35"/>
      <c r="N172" s="46"/>
      <c r="O172" s="35"/>
      <c r="P172" s="46"/>
      <c r="Q172" s="35"/>
      <c r="R172" s="35"/>
      <c r="S172" s="35"/>
      <c r="T172" s="35"/>
      <c r="U172" s="46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46"/>
      <c r="AO172" s="46"/>
      <c r="AP172" s="46"/>
      <c r="AQ172" s="46"/>
      <c r="AR172" s="46"/>
      <c r="AS172" s="46"/>
      <c r="AT172" s="35"/>
      <c r="AU172" s="35"/>
    </row>
    <row r="173" spans="3:47" x14ac:dyDescent="0.25">
      <c r="C173" s="35"/>
      <c r="D173" s="35"/>
      <c r="E173" s="35"/>
      <c r="F173" s="46"/>
      <c r="G173" s="35"/>
      <c r="H173" s="35"/>
      <c r="I173" s="35"/>
      <c r="J173" s="35"/>
      <c r="K173" s="35"/>
      <c r="L173" s="35"/>
      <c r="M173" s="35"/>
      <c r="N173" s="46"/>
      <c r="O173" s="35"/>
      <c r="P173" s="46"/>
      <c r="Q173" s="35"/>
      <c r="R173" s="35"/>
      <c r="S173" s="35"/>
      <c r="T173" s="35"/>
      <c r="U173" s="46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46"/>
      <c r="AO173" s="46"/>
      <c r="AP173" s="46"/>
      <c r="AQ173" s="46"/>
      <c r="AR173" s="46"/>
      <c r="AS173" s="46"/>
      <c r="AT173" s="35"/>
      <c r="AU173" s="35"/>
    </row>
    <row r="174" spans="3:47" x14ac:dyDescent="0.25">
      <c r="C174" s="35"/>
      <c r="D174" s="35"/>
      <c r="E174" s="35"/>
      <c r="F174" s="46"/>
      <c r="G174" s="35"/>
      <c r="H174" s="35"/>
      <c r="I174" s="35"/>
      <c r="J174" s="35"/>
      <c r="K174" s="35"/>
      <c r="L174" s="35"/>
      <c r="M174" s="35"/>
      <c r="N174" s="46"/>
      <c r="O174" s="35"/>
      <c r="P174" s="46"/>
      <c r="Q174" s="35"/>
      <c r="R174" s="35"/>
      <c r="S174" s="35"/>
      <c r="T174" s="35"/>
      <c r="U174" s="46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46"/>
      <c r="AO174" s="46"/>
      <c r="AP174" s="46"/>
      <c r="AQ174" s="46"/>
      <c r="AR174" s="46"/>
      <c r="AS174" s="46"/>
      <c r="AT174" s="35"/>
      <c r="AU174" s="35"/>
    </row>
    <row r="175" spans="3:47" x14ac:dyDescent="0.25">
      <c r="C175" s="35"/>
      <c r="D175" s="35"/>
      <c r="E175" s="35"/>
      <c r="F175" s="46"/>
      <c r="G175" s="35"/>
      <c r="H175" s="35"/>
      <c r="I175" s="35"/>
      <c r="J175" s="35"/>
      <c r="K175" s="35"/>
      <c r="L175" s="35"/>
      <c r="M175" s="35"/>
      <c r="N175" s="46"/>
      <c r="O175" s="35"/>
      <c r="P175" s="46"/>
      <c r="Q175" s="35"/>
      <c r="R175" s="35"/>
      <c r="S175" s="35"/>
      <c r="T175" s="35"/>
      <c r="U175" s="46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46"/>
      <c r="AO175" s="46"/>
      <c r="AP175" s="46"/>
      <c r="AQ175" s="46"/>
      <c r="AR175" s="46"/>
      <c r="AS175" s="46"/>
      <c r="AT175" s="35"/>
      <c r="AU175" s="35"/>
    </row>
    <row r="176" spans="3:47" x14ac:dyDescent="0.25">
      <c r="C176" s="35"/>
      <c r="D176" s="35"/>
      <c r="E176" s="35"/>
      <c r="F176" s="46"/>
      <c r="G176" s="35"/>
      <c r="H176" s="35"/>
      <c r="I176" s="35"/>
      <c r="J176" s="35"/>
      <c r="K176" s="35"/>
      <c r="L176" s="35"/>
      <c r="M176" s="35"/>
      <c r="N176" s="46"/>
      <c r="O176" s="35"/>
      <c r="P176" s="46"/>
      <c r="Q176" s="35"/>
      <c r="R176" s="35"/>
      <c r="S176" s="35"/>
      <c r="T176" s="35"/>
      <c r="U176" s="46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46"/>
      <c r="AO176" s="46"/>
      <c r="AP176" s="46"/>
      <c r="AQ176" s="46"/>
      <c r="AR176" s="46"/>
      <c r="AS176" s="46"/>
      <c r="AT176" s="35"/>
      <c r="AU176" s="35"/>
    </row>
    <row r="177" spans="3:47" x14ac:dyDescent="0.25">
      <c r="C177" s="35"/>
      <c r="D177" s="35"/>
      <c r="E177" s="35"/>
      <c r="F177" s="46"/>
      <c r="G177" s="35"/>
      <c r="H177" s="35"/>
      <c r="I177" s="35"/>
      <c r="J177" s="35"/>
      <c r="K177" s="35"/>
      <c r="L177" s="35"/>
      <c r="M177" s="35"/>
      <c r="N177" s="46"/>
      <c r="O177" s="35"/>
      <c r="P177" s="46"/>
      <c r="Q177" s="35"/>
      <c r="R177" s="35"/>
      <c r="S177" s="35"/>
      <c r="T177" s="35"/>
      <c r="U177" s="46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46"/>
      <c r="AO177" s="46"/>
      <c r="AP177" s="46"/>
      <c r="AQ177" s="46"/>
      <c r="AR177" s="46"/>
      <c r="AS177" s="46"/>
      <c r="AT177" s="35"/>
      <c r="AU177" s="35"/>
    </row>
    <row r="178" spans="3:47" x14ac:dyDescent="0.25">
      <c r="C178" s="35"/>
      <c r="D178" s="35"/>
      <c r="E178" s="35"/>
      <c r="F178" s="46"/>
      <c r="G178" s="35"/>
      <c r="H178" s="35"/>
      <c r="I178" s="35"/>
      <c r="J178" s="35"/>
      <c r="K178" s="35"/>
      <c r="L178" s="35"/>
      <c r="M178" s="35"/>
      <c r="N178" s="46"/>
      <c r="O178" s="35"/>
      <c r="P178" s="46"/>
      <c r="Q178" s="35"/>
      <c r="R178" s="35"/>
      <c r="S178" s="35"/>
      <c r="T178" s="35"/>
      <c r="U178" s="46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46"/>
      <c r="AO178" s="46"/>
      <c r="AP178" s="46"/>
      <c r="AQ178" s="46"/>
      <c r="AR178" s="46"/>
      <c r="AS178" s="46"/>
      <c r="AT178" s="35"/>
      <c r="AU178" s="35"/>
    </row>
    <row r="179" spans="3:47" x14ac:dyDescent="0.25">
      <c r="C179" s="35"/>
      <c r="D179" s="35"/>
      <c r="E179" s="35"/>
      <c r="F179" s="46"/>
      <c r="G179" s="35"/>
      <c r="H179" s="35"/>
      <c r="I179" s="35"/>
      <c r="J179" s="35"/>
      <c r="K179" s="35"/>
      <c r="L179" s="35"/>
      <c r="M179" s="35"/>
      <c r="N179" s="46"/>
      <c r="O179" s="35"/>
      <c r="P179" s="46"/>
      <c r="Q179" s="35"/>
      <c r="R179" s="35"/>
      <c r="S179" s="35"/>
      <c r="T179" s="35"/>
      <c r="U179" s="46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46"/>
      <c r="AO179" s="46"/>
      <c r="AP179" s="46"/>
      <c r="AQ179" s="46"/>
      <c r="AR179" s="46"/>
      <c r="AS179" s="46"/>
      <c r="AT179" s="35"/>
      <c r="AU179" s="35"/>
    </row>
    <row r="180" spans="3:47" x14ac:dyDescent="0.25">
      <c r="C180" s="35"/>
      <c r="D180" s="35"/>
      <c r="E180" s="35"/>
      <c r="F180" s="46"/>
      <c r="G180" s="35"/>
      <c r="H180" s="35"/>
      <c r="I180" s="35"/>
      <c r="J180" s="35"/>
      <c r="K180" s="35"/>
      <c r="L180" s="35"/>
      <c r="M180" s="35"/>
      <c r="N180" s="46"/>
      <c r="O180" s="35"/>
      <c r="P180" s="46"/>
      <c r="Q180" s="35"/>
      <c r="R180" s="35"/>
      <c r="S180" s="35"/>
      <c r="T180" s="35"/>
      <c r="U180" s="46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46"/>
      <c r="AO180" s="46"/>
      <c r="AP180" s="46"/>
      <c r="AQ180" s="46"/>
      <c r="AR180" s="46"/>
      <c r="AS180" s="46"/>
      <c r="AT180" s="35"/>
      <c r="AU180" s="35"/>
    </row>
    <row r="181" spans="3:47" x14ac:dyDescent="0.25">
      <c r="C181" s="35"/>
      <c r="D181" s="35"/>
      <c r="E181" s="35"/>
      <c r="F181" s="46"/>
      <c r="G181" s="35"/>
      <c r="H181" s="35"/>
      <c r="I181" s="35"/>
      <c r="J181" s="35"/>
      <c r="K181" s="35"/>
      <c r="L181" s="35"/>
      <c r="M181" s="35"/>
      <c r="N181" s="46"/>
      <c r="O181" s="35"/>
      <c r="P181" s="46"/>
      <c r="Q181" s="35"/>
      <c r="R181" s="35"/>
      <c r="S181" s="35"/>
      <c r="T181" s="35"/>
      <c r="U181" s="46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46"/>
      <c r="AO181" s="46"/>
      <c r="AP181" s="46"/>
      <c r="AQ181" s="46"/>
      <c r="AR181" s="46"/>
      <c r="AS181" s="46"/>
      <c r="AT181" s="35"/>
      <c r="AU181" s="35"/>
    </row>
    <row r="182" spans="3:47" x14ac:dyDescent="0.25">
      <c r="C182" s="35"/>
      <c r="D182" s="35"/>
      <c r="E182" s="35"/>
      <c r="F182" s="46"/>
      <c r="G182" s="35"/>
      <c r="H182" s="35"/>
      <c r="I182" s="35"/>
      <c r="J182" s="35"/>
      <c r="K182" s="35"/>
      <c r="L182" s="35"/>
      <c r="M182" s="35"/>
      <c r="N182" s="46"/>
      <c r="O182" s="35"/>
      <c r="P182" s="46"/>
      <c r="Q182" s="35"/>
      <c r="R182" s="35"/>
      <c r="S182" s="35"/>
      <c r="T182" s="35"/>
      <c r="U182" s="46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46"/>
      <c r="AO182" s="46"/>
      <c r="AP182" s="46"/>
      <c r="AQ182" s="46"/>
      <c r="AR182" s="46"/>
      <c r="AS182" s="46"/>
      <c r="AT182" s="35"/>
      <c r="AU182" s="35"/>
    </row>
    <row r="183" spans="3:47" x14ac:dyDescent="0.25">
      <c r="C183" s="35"/>
      <c r="D183" s="35"/>
      <c r="E183" s="35"/>
      <c r="F183" s="46"/>
      <c r="G183" s="35"/>
      <c r="H183" s="35"/>
      <c r="I183" s="35"/>
      <c r="J183" s="35"/>
      <c r="K183" s="35"/>
      <c r="L183" s="35"/>
      <c r="M183" s="35"/>
      <c r="N183" s="46"/>
      <c r="O183" s="35"/>
      <c r="P183" s="46"/>
      <c r="Q183" s="35"/>
      <c r="R183" s="35"/>
      <c r="S183" s="35"/>
      <c r="T183" s="35"/>
      <c r="U183" s="46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46"/>
      <c r="AO183" s="46"/>
      <c r="AP183" s="46"/>
      <c r="AQ183" s="46"/>
      <c r="AR183" s="46"/>
      <c r="AS183" s="46"/>
      <c r="AT183" s="35"/>
      <c r="AU183" s="35"/>
    </row>
    <row r="184" spans="3:47" x14ac:dyDescent="0.25">
      <c r="C184" s="35"/>
      <c r="D184" s="35"/>
      <c r="E184" s="35"/>
      <c r="F184" s="46"/>
      <c r="G184" s="35"/>
      <c r="H184" s="35"/>
      <c r="I184" s="35"/>
      <c r="J184" s="35"/>
      <c r="K184" s="35"/>
      <c r="L184" s="35"/>
      <c r="M184" s="35"/>
      <c r="N184" s="46"/>
      <c r="O184" s="35"/>
      <c r="P184" s="46"/>
      <c r="Q184" s="35"/>
      <c r="R184" s="35"/>
      <c r="S184" s="35"/>
      <c r="T184" s="35"/>
      <c r="U184" s="46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46"/>
      <c r="AO184" s="46"/>
      <c r="AP184" s="46"/>
      <c r="AQ184" s="46"/>
      <c r="AR184" s="46"/>
      <c r="AS184" s="46"/>
      <c r="AT184" s="35"/>
      <c r="AU184" s="35"/>
    </row>
    <row r="185" spans="3:47" x14ac:dyDescent="0.25">
      <c r="C185" s="35"/>
      <c r="D185" s="35"/>
      <c r="E185" s="35"/>
      <c r="F185" s="46"/>
      <c r="G185" s="35"/>
      <c r="H185" s="35"/>
      <c r="I185" s="35"/>
      <c r="J185" s="35"/>
      <c r="K185" s="35"/>
      <c r="L185" s="35"/>
      <c r="M185" s="35"/>
      <c r="N185" s="46"/>
      <c r="O185" s="35"/>
      <c r="P185" s="46"/>
      <c r="Q185" s="35"/>
      <c r="R185" s="35"/>
      <c r="S185" s="35"/>
      <c r="T185" s="35"/>
      <c r="U185" s="46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46"/>
      <c r="AO185" s="46"/>
      <c r="AP185" s="46"/>
      <c r="AQ185" s="46"/>
      <c r="AR185" s="46"/>
      <c r="AS185" s="46"/>
      <c r="AT185" s="35"/>
      <c r="AU185" s="35"/>
    </row>
    <row r="186" spans="3:47" x14ac:dyDescent="0.25">
      <c r="C186" s="35"/>
      <c r="D186" s="35"/>
      <c r="E186" s="35"/>
      <c r="F186" s="46"/>
      <c r="G186" s="35"/>
      <c r="H186" s="35"/>
      <c r="I186" s="35"/>
      <c r="J186" s="35"/>
      <c r="K186" s="35"/>
      <c r="L186" s="35"/>
      <c r="M186" s="35"/>
      <c r="N186" s="46"/>
      <c r="O186" s="35"/>
      <c r="P186" s="46"/>
      <c r="Q186" s="35"/>
      <c r="R186" s="35"/>
      <c r="S186" s="35"/>
      <c r="T186" s="35"/>
      <c r="U186" s="46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46"/>
      <c r="AO186" s="46"/>
      <c r="AP186" s="46"/>
      <c r="AQ186" s="46"/>
      <c r="AR186" s="46"/>
      <c r="AS186" s="46"/>
      <c r="AT186" s="35"/>
      <c r="AU186" s="35"/>
    </row>
    <row r="187" spans="3:47" x14ac:dyDescent="0.25">
      <c r="C187" s="35"/>
      <c r="D187" s="35"/>
      <c r="E187" s="35"/>
      <c r="F187" s="46"/>
      <c r="G187" s="35"/>
      <c r="H187" s="35"/>
      <c r="I187" s="35"/>
      <c r="J187" s="35"/>
      <c r="K187" s="35"/>
      <c r="L187" s="35"/>
      <c r="M187" s="35"/>
      <c r="N187" s="46"/>
      <c r="O187" s="35"/>
      <c r="P187" s="46"/>
      <c r="Q187" s="35"/>
      <c r="R187" s="35"/>
      <c r="S187" s="35"/>
      <c r="T187" s="35"/>
      <c r="U187" s="46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46"/>
      <c r="AO187" s="46"/>
      <c r="AP187" s="46"/>
      <c r="AQ187" s="46"/>
      <c r="AR187" s="46"/>
      <c r="AS187" s="46"/>
      <c r="AT187" s="35"/>
      <c r="AU187" s="35"/>
    </row>
    <row r="188" spans="3:47" x14ac:dyDescent="0.25">
      <c r="C188" s="35"/>
      <c r="D188" s="35"/>
      <c r="E188" s="35"/>
      <c r="F188" s="46"/>
      <c r="G188" s="35"/>
      <c r="H188" s="35"/>
      <c r="I188" s="35"/>
      <c r="J188" s="35"/>
      <c r="K188" s="35"/>
      <c r="L188" s="35"/>
      <c r="M188" s="35"/>
      <c r="N188" s="46"/>
      <c r="O188" s="35"/>
      <c r="P188" s="46"/>
      <c r="Q188" s="35"/>
      <c r="R188" s="35"/>
      <c r="S188" s="35"/>
      <c r="T188" s="35"/>
      <c r="U188" s="46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46"/>
      <c r="AO188" s="46"/>
      <c r="AP188" s="46"/>
      <c r="AQ188" s="46"/>
      <c r="AR188" s="46"/>
      <c r="AS188" s="46"/>
      <c r="AT188" s="35"/>
      <c r="AU188" s="35"/>
    </row>
    <row r="189" spans="3:47" x14ac:dyDescent="0.25">
      <c r="C189" s="35"/>
      <c r="D189" s="35"/>
      <c r="E189" s="35"/>
      <c r="F189" s="46"/>
      <c r="G189" s="35"/>
      <c r="H189" s="35"/>
      <c r="I189" s="35"/>
      <c r="J189" s="35"/>
      <c r="K189" s="35"/>
      <c r="L189" s="35"/>
      <c r="M189" s="35"/>
      <c r="N189" s="46"/>
      <c r="O189" s="35"/>
      <c r="P189" s="46"/>
      <c r="Q189" s="35"/>
      <c r="R189" s="35"/>
      <c r="S189" s="35"/>
      <c r="T189" s="35"/>
      <c r="U189" s="46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46"/>
      <c r="AO189" s="46"/>
      <c r="AP189" s="46"/>
      <c r="AQ189" s="46"/>
      <c r="AR189" s="46"/>
      <c r="AS189" s="46"/>
      <c r="AT189" s="35"/>
      <c r="AU189" s="35"/>
    </row>
    <row r="190" spans="3:47" x14ac:dyDescent="0.25">
      <c r="C190" s="35"/>
      <c r="D190" s="35"/>
      <c r="E190" s="35"/>
      <c r="F190" s="46"/>
      <c r="G190" s="35"/>
      <c r="H190" s="35"/>
      <c r="I190" s="35"/>
      <c r="J190" s="35"/>
      <c r="K190" s="35"/>
      <c r="L190" s="35"/>
      <c r="M190" s="35"/>
      <c r="N190" s="46"/>
      <c r="O190" s="35"/>
      <c r="P190" s="46"/>
      <c r="Q190" s="35"/>
      <c r="R190" s="35"/>
      <c r="S190" s="35"/>
      <c r="T190" s="35"/>
      <c r="U190" s="46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46"/>
      <c r="AO190" s="46"/>
      <c r="AP190" s="46"/>
      <c r="AQ190" s="46"/>
      <c r="AR190" s="46"/>
      <c r="AS190" s="46"/>
      <c r="AT190" s="35"/>
      <c r="AU190" s="35"/>
    </row>
    <row r="191" spans="3:47" x14ac:dyDescent="0.25">
      <c r="C191" s="35"/>
      <c r="D191" s="35"/>
      <c r="E191" s="35"/>
      <c r="F191" s="46"/>
      <c r="G191" s="35"/>
      <c r="H191" s="35"/>
      <c r="I191" s="35"/>
      <c r="J191" s="35"/>
      <c r="K191" s="35"/>
      <c r="L191" s="35"/>
      <c r="M191" s="35"/>
      <c r="N191" s="46"/>
      <c r="O191" s="35"/>
      <c r="P191" s="46"/>
      <c r="Q191" s="35"/>
      <c r="R191" s="35"/>
      <c r="S191" s="35"/>
      <c r="T191" s="35"/>
      <c r="U191" s="46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46"/>
      <c r="AO191" s="46"/>
      <c r="AP191" s="46"/>
      <c r="AQ191" s="46"/>
      <c r="AR191" s="46"/>
      <c r="AS191" s="46"/>
      <c r="AT191" s="35"/>
      <c r="AU191" s="35"/>
    </row>
    <row r="192" spans="3:47" x14ac:dyDescent="0.25">
      <c r="C192" s="35"/>
      <c r="D192" s="35"/>
      <c r="E192" s="35"/>
      <c r="F192" s="46"/>
      <c r="G192" s="35"/>
      <c r="H192" s="35"/>
      <c r="I192" s="35"/>
      <c r="J192" s="35"/>
      <c r="K192" s="35"/>
      <c r="L192" s="35"/>
      <c r="M192" s="35"/>
      <c r="N192" s="46"/>
      <c r="O192" s="35"/>
      <c r="P192" s="46"/>
      <c r="Q192" s="35"/>
      <c r="R192" s="35"/>
      <c r="S192" s="35"/>
      <c r="T192" s="35"/>
      <c r="U192" s="46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46"/>
      <c r="AO192" s="46"/>
      <c r="AP192" s="46"/>
      <c r="AQ192" s="46"/>
      <c r="AR192" s="46"/>
      <c r="AS192" s="46"/>
      <c r="AT192" s="35"/>
      <c r="AU192" s="35"/>
    </row>
    <row r="193" spans="3:47" x14ac:dyDescent="0.25">
      <c r="C193" s="35"/>
      <c r="D193" s="35"/>
      <c r="E193" s="35"/>
      <c r="F193" s="46"/>
      <c r="G193" s="35"/>
      <c r="H193" s="35"/>
      <c r="I193" s="35"/>
      <c r="J193" s="35"/>
      <c r="K193" s="35"/>
      <c r="L193" s="35"/>
      <c r="M193" s="35"/>
      <c r="N193" s="46"/>
      <c r="O193" s="35"/>
      <c r="P193" s="46"/>
      <c r="Q193" s="35"/>
      <c r="R193" s="35"/>
      <c r="S193" s="35"/>
      <c r="T193" s="35"/>
      <c r="U193" s="46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46"/>
      <c r="AO193" s="46"/>
      <c r="AP193" s="46"/>
      <c r="AQ193" s="46"/>
      <c r="AR193" s="46"/>
      <c r="AS193" s="46"/>
      <c r="AT193" s="35"/>
      <c r="AU193" s="35"/>
    </row>
    <row r="194" spans="3:47" x14ac:dyDescent="0.25">
      <c r="C194" s="35"/>
      <c r="D194" s="35"/>
      <c r="E194" s="35"/>
      <c r="F194" s="46"/>
      <c r="G194" s="35"/>
      <c r="H194" s="35"/>
      <c r="I194" s="35"/>
      <c r="J194" s="35"/>
      <c r="K194" s="35"/>
      <c r="L194" s="35"/>
      <c r="M194" s="35"/>
      <c r="N194" s="46"/>
      <c r="O194" s="35"/>
      <c r="P194" s="46"/>
      <c r="Q194" s="35"/>
      <c r="R194" s="35"/>
      <c r="S194" s="35"/>
      <c r="T194" s="35"/>
      <c r="U194" s="46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46"/>
      <c r="AO194" s="46"/>
      <c r="AP194" s="46"/>
      <c r="AQ194" s="46"/>
      <c r="AR194" s="46"/>
      <c r="AS194" s="46"/>
      <c r="AT194" s="35"/>
      <c r="AU194" s="35"/>
    </row>
    <row r="195" spans="3:47" x14ac:dyDescent="0.25">
      <c r="C195" s="35"/>
      <c r="D195" s="35"/>
      <c r="E195" s="35"/>
      <c r="F195" s="46"/>
      <c r="G195" s="35"/>
      <c r="H195" s="35"/>
      <c r="I195" s="35"/>
      <c r="J195" s="35"/>
      <c r="K195" s="35"/>
      <c r="L195" s="35"/>
      <c r="M195" s="35"/>
      <c r="N195" s="46"/>
      <c r="O195" s="35"/>
      <c r="P195" s="46"/>
      <c r="Q195" s="35"/>
      <c r="R195" s="35"/>
      <c r="S195" s="35"/>
      <c r="T195" s="35"/>
      <c r="U195" s="46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46"/>
      <c r="AO195" s="46"/>
      <c r="AP195" s="46"/>
      <c r="AQ195" s="46"/>
      <c r="AR195" s="46"/>
      <c r="AS195" s="46"/>
      <c r="AT195" s="35"/>
      <c r="AU195" s="35"/>
    </row>
    <row r="196" spans="3:47" x14ac:dyDescent="0.25">
      <c r="C196" s="35"/>
      <c r="D196" s="35"/>
      <c r="E196" s="35"/>
      <c r="F196" s="46"/>
      <c r="G196" s="35"/>
      <c r="H196" s="35"/>
      <c r="I196" s="35"/>
      <c r="J196" s="35"/>
      <c r="K196" s="35"/>
      <c r="L196" s="35"/>
      <c r="M196" s="35"/>
      <c r="N196" s="46"/>
      <c r="O196" s="35"/>
      <c r="P196" s="46"/>
      <c r="Q196" s="35"/>
      <c r="R196" s="35"/>
      <c r="S196" s="35"/>
      <c r="T196" s="35"/>
      <c r="U196" s="46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46"/>
      <c r="AO196" s="46"/>
      <c r="AP196" s="46"/>
      <c r="AQ196" s="46"/>
      <c r="AR196" s="46"/>
      <c r="AS196" s="46"/>
      <c r="AT196" s="35"/>
      <c r="AU196" s="35"/>
    </row>
    <row r="197" spans="3:47" x14ac:dyDescent="0.25">
      <c r="C197" s="35"/>
      <c r="D197" s="35"/>
      <c r="E197" s="35"/>
      <c r="F197" s="46"/>
      <c r="G197" s="35"/>
      <c r="H197" s="35"/>
      <c r="I197" s="35"/>
      <c r="J197" s="35"/>
      <c r="K197" s="35"/>
      <c r="L197" s="35"/>
      <c r="M197" s="35"/>
      <c r="N197" s="46"/>
      <c r="O197" s="35"/>
      <c r="P197" s="46"/>
      <c r="Q197" s="35"/>
      <c r="R197" s="35"/>
      <c r="S197" s="35"/>
      <c r="T197" s="35"/>
      <c r="U197" s="46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46"/>
      <c r="AO197" s="46"/>
      <c r="AP197" s="46"/>
      <c r="AQ197" s="46"/>
      <c r="AR197" s="46"/>
      <c r="AS197" s="46"/>
      <c r="AT197" s="35"/>
      <c r="AU197" s="35"/>
    </row>
    <row r="198" spans="3:47" x14ac:dyDescent="0.25">
      <c r="C198" s="35"/>
      <c r="D198" s="35"/>
      <c r="E198" s="35"/>
      <c r="F198" s="46"/>
      <c r="G198" s="35"/>
      <c r="H198" s="35"/>
      <c r="I198" s="35"/>
      <c r="J198" s="35"/>
      <c r="K198" s="35"/>
      <c r="L198" s="35"/>
      <c r="M198" s="35"/>
      <c r="N198" s="46"/>
      <c r="O198" s="35"/>
      <c r="P198" s="46"/>
      <c r="Q198" s="35"/>
      <c r="R198" s="35"/>
      <c r="S198" s="35"/>
      <c r="T198" s="35"/>
      <c r="U198" s="46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46"/>
      <c r="AO198" s="46"/>
      <c r="AP198" s="46"/>
      <c r="AQ198" s="46"/>
      <c r="AR198" s="46"/>
      <c r="AS198" s="46"/>
      <c r="AT198" s="35"/>
      <c r="AU198" s="35"/>
    </row>
    <row r="199" spans="3:47" x14ac:dyDescent="0.25">
      <c r="C199" s="35"/>
      <c r="D199" s="35"/>
      <c r="E199" s="35"/>
      <c r="F199" s="46"/>
      <c r="G199" s="35"/>
      <c r="H199" s="35"/>
      <c r="I199" s="35"/>
      <c r="J199" s="35"/>
      <c r="K199" s="35"/>
      <c r="L199" s="35"/>
      <c r="M199" s="35"/>
      <c r="N199" s="46"/>
      <c r="O199" s="35"/>
      <c r="P199" s="46"/>
      <c r="Q199" s="35"/>
      <c r="R199" s="35"/>
      <c r="S199" s="35"/>
      <c r="T199" s="35"/>
      <c r="U199" s="46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46"/>
      <c r="AO199" s="46"/>
      <c r="AP199" s="46"/>
      <c r="AQ199" s="46"/>
      <c r="AR199" s="46"/>
      <c r="AS199" s="46"/>
      <c r="AT199" s="35"/>
      <c r="AU199" s="35"/>
    </row>
    <row r="200" spans="3:47" x14ac:dyDescent="0.25">
      <c r="C200" s="35"/>
      <c r="D200" s="35"/>
      <c r="E200" s="35"/>
      <c r="F200" s="46"/>
      <c r="G200" s="35"/>
      <c r="H200" s="35"/>
      <c r="I200" s="35"/>
      <c r="J200" s="35"/>
      <c r="K200" s="35"/>
      <c r="L200" s="35"/>
      <c r="M200" s="35"/>
      <c r="N200" s="46"/>
      <c r="O200" s="35"/>
      <c r="P200" s="46"/>
      <c r="Q200" s="35"/>
      <c r="R200" s="35"/>
      <c r="S200" s="35"/>
      <c r="T200" s="35"/>
      <c r="U200" s="46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46"/>
      <c r="AO200" s="46"/>
      <c r="AP200" s="46"/>
      <c r="AQ200" s="46"/>
      <c r="AR200" s="46"/>
      <c r="AS200" s="46"/>
      <c r="AT200" s="35"/>
      <c r="AU200" s="35"/>
    </row>
    <row r="201" spans="3:47" x14ac:dyDescent="0.25">
      <c r="C201" s="35"/>
      <c r="D201" s="35"/>
      <c r="E201" s="35"/>
      <c r="F201" s="46"/>
      <c r="G201" s="35"/>
      <c r="H201" s="35"/>
      <c r="I201" s="35"/>
      <c r="J201" s="35"/>
      <c r="K201" s="35"/>
      <c r="L201" s="35"/>
      <c r="M201" s="35"/>
      <c r="N201" s="46"/>
      <c r="O201" s="35"/>
      <c r="P201" s="46"/>
      <c r="Q201" s="35"/>
      <c r="R201" s="35"/>
      <c r="S201" s="35"/>
      <c r="T201" s="35"/>
      <c r="U201" s="46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46"/>
      <c r="AO201" s="46"/>
      <c r="AP201" s="46"/>
      <c r="AQ201" s="46"/>
      <c r="AR201" s="46"/>
      <c r="AS201" s="46"/>
      <c r="AT201" s="35"/>
      <c r="AU201" s="35"/>
    </row>
    <row r="202" spans="3:47" x14ac:dyDescent="0.25">
      <c r="C202" s="35"/>
      <c r="D202" s="35"/>
      <c r="E202" s="35"/>
      <c r="F202" s="46"/>
      <c r="G202" s="35"/>
      <c r="H202" s="35"/>
      <c r="I202" s="35"/>
      <c r="J202" s="35"/>
      <c r="K202" s="35"/>
      <c r="L202" s="35"/>
      <c r="M202" s="35"/>
      <c r="N202" s="46"/>
      <c r="O202" s="35"/>
      <c r="P202" s="46"/>
      <c r="Q202" s="35"/>
      <c r="R202" s="35"/>
      <c r="S202" s="35"/>
      <c r="T202" s="35"/>
      <c r="U202" s="46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46"/>
      <c r="AO202" s="46"/>
      <c r="AP202" s="46"/>
      <c r="AQ202" s="46"/>
      <c r="AR202" s="46"/>
      <c r="AS202" s="46"/>
      <c r="AT202" s="35"/>
      <c r="AU202" s="35"/>
    </row>
    <row r="203" spans="3:47" x14ac:dyDescent="0.25">
      <c r="C203" s="35"/>
      <c r="D203" s="35"/>
      <c r="E203" s="35"/>
      <c r="F203" s="46"/>
      <c r="G203" s="35"/>
      <c r="H203" s="35"/>
      <c r="I203" s="35"/>
      <c r="J203" s="35"/>
      <c r="K203" s="35"/>
      <c r="L203" s="35"/>
      <c r="M203" s="35"/>
      <c r="N203" s="46"/>
      <c r="O203" s="35"/>
      <c r="P203" s="46"/>
      <c r="Q203" s="35"/>
      <c r="R203" s="35"/>
      <c r="S203" s="35"/>
      <c r="T203" s="35"/>
      <c r="U203" s="46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46"/>
      <c r="AO203" s="46"/>
      <c r="AP203" s="46"/>
      <c r="AQ203" s="46"/>
      <c r="AR203" s="46"/>
      <c r="AS203" s="46"/>
      <c r="AT203" s="35"/>
      <c r="AU203" s="35"/>
    </row>
    <row r="204" spans="3:47" x14ac:dyDescent="0.25">
      <c r="C204" s="35"/>
      <c r="D204" s="35"/>
      <c r="E204" s="35"/>
      <c r="F204" s="46"/>
      <c r="G204" s="35"/>
      <c r="H204" s="35"/>
      <c r="I204" s="35"/>
      <c r="J204" s="35"/>
      <c r="K204" s="35"/>
      <c r="L204" s="35"/>
      <c r="M204" s="35"/>
      <c r="N204" s="46"/>
      <c r="O204" s="35"/>
      <c r="P204" s="46"/>
      <c r="Q204" s="35"/>
      <c r="R204" s="35"/>
      <c r="S204" s="35"/>
      <c r="T204" s="35"/>
      <c r="U204" s="46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46"/>
      <c r="AO204" s="46"/>
      <c r="AP204" s="46"/>
      <c r="AQ204" s="46"/>
      <c r="AR204" s="46"/>
      <c r="AS204" s="46"/>
      <c r="AT204" s="35"/>
      <c r="AU204" s="35"/>
    </row>
    <row r="205" spans="3:47" x14ac:dyDescent="0.25">
      <c r="C205" s="35"/>
      <c r="D205" s="35"/>
      <c r="E205" s="35"/>
      <c r="F205" s="46"/>
      <c r="G205" s="35"/>
      <c r="H205" s="35"/>
      <c r="I205" s="35"/>
      <c r="J205" s="35"/>
      <c r="K205" s="35"/>
      <c r="L205" s="35"/>
      <c r="M205" s="35"/>
      <c r="N205" s="46"/>
      <c r="O205" s="35"/>
      <c r="P205" s="46"/>
      <c r="Q205" s="35"/>
      <c r="R205" s="35"/>
      <c r="S205" s="35"/>
      <c r="T205" s="35"/>
      <c r="U205" s="46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46"/>
      <c r="AO205" s="46"/>
      <c r="AP205" s="46"/>
      <c r="AQ205" s="46"/>
      <c r="AR205" s="46"/>
      <c r="AS205" s="46"/>
      <c r="AT205" s="35"/>
      <c r="AU205" s="35"/>
    </row>
    <row r="206" spans="3:47" x14ac:dyDescent="0.25">
      <c r="C206" s="35"/>
      <c r="D206" s="35"/>
      <c r="E206" s="35"/>
      <c r="F206" s="46"/>
      <c r="G206" s="35"/>
      <c r="H206" s="35"/>
      <c r="I206" s="35"/>
      <c r="J206" s="35"/>
      <c r="K206" s="35"/>
      <c r="L206" s="35"/>
      <c r="M206" s="35"/>
      <c r="N206" s="46"/>
      <c r="O206" s="35"/>
      <c r="P206" s="46"/>
      <c r="Q206" s="35"/>
      <c r="R206" s="35"/>
      <c r="S206" s="35"/>
      <c r="T206" s="35"/>
      <c r="U206" s="46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46"/>
      <c r="AO206" s="46"/>
      <c r="AP206" s="46"/>
      <c r="AQ206" s="46"/>
      <c r="AR206" s="46"/>
      <c r="AS206" s="46"/>
      <c r="AT206" s="35"/>
      <c r="AU206" s="35"/>
    </row>
    <row r="207" spans="3:47" x14ac:dyDescent="0.25">
      <c r="C207" s="35"/>
      <c r="D207" s="35"/>
      <c r="E207" s="35"/>
      <c r="F207" s="46"/>
      <c r="G207" s="35"/>
      <c r="H207" s="35"/>
      <c r="I207" s="35"/>
      <c r="J207" s="35"/>
      <c r="K207" s="35"/>
      <c r="L207" s="35"/>
      <c r="M207" s="35"/>
      <c r="N207" s="46"/>
      <c r="O207" s="35"/>
      <c r="P207" s="46"/>
      <c r="Q207" s="35"/>
      <c r="R207" s="35"/>
      <c r="S207" s="35"/>
      <c r="T207" s="35"/>
      <c r="U207" s="46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46"/>
      <c r="AO207" s="46"/>
      <c r="AP207" s="46"/>
      <c r="AQ207" s="46"/>
      <c r="AR207" s="46"/>
      <c r="AS207" s="46"/>
      <c r="AT207" s="35"/>
      <c r="AU207" s="35"/>
    </row>
    <row r="208" spans="3:47" x14ac:dyDescent="0.25">
      <c r="C208" s="35"/>
      <c r="D208" s="35"/>
      <c r="E208" s="35"/>
      <c r="F208" s="46"/>
      <c r="G208" s="35"/>
      <c r="H208" s="35"/>
      <c r="I208" s="35"/>
      <c r="J208" s="35"/>
      <c r="K208" s="35"/>
      <c r="L208" s="35"/>
      <c r="M208" s="35"/>
      <c r="N208" s="46"/>
      <c r="O208" s="35"/>
      <c r="P208" s="46"/>
      <c r="Q208" s="35"/>
      <c r="R208" s="35"/>
      <c r="S208" s="35"/>
      <c r="T208" s="35"/>
      <c r="U208" s="46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46"/>
      <c r="AO208" s="46"/>
      <c r="AP208" s="46"/>
      <c r="AQ208" s="46"/>
      <c r="AR208" s="46"/>
      <c r="AS208" s="46"/>
      <c r="AT208" s="35"/>
      <c r="AU208" s="35"/>
    </row>
    <row r="209" spans="3:47" x14ac:dyDescent="0.25">
      <c r="C209" s="35"/>
      <c r="D209" s="35"/>
      <c r="E209" s="35"/>
      <c r="F209" s="46"/>
      <c r="G209" s="35"/>
      <c r="H209" s="35"/>
      <c r="I209" s="35"/>
      <c r="J209" s="35"/>
      <c r="K209" s="35"/>
      <c r="L209" s="35"/>
      <c r="M209" s="35"/>
      <c r="N209" s="46"/>
      <c r="O209" s="35"/>
      <c r="P209" s="46"/>
      <c r="Q209" s="35"/>
      <c r="R209" s="35"/>
      <c r="S209" s="35"/>
      <c r="T209" s="35"/>
      <c r="U209" s="46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46"/>
      <c r="AO209" s="46"/>
      <c r="AP209" s="46"/>
      <c r="AQ209" s="46"/>
      <c r="AR209" s="46"/>
      <c r="AS209" s="46"/>
      <c r="AT209" s="35"/>
      <c r="AU209" s="35"/>
    </row>
    <row r="210" spans="3:47" x14ac:dyDescent="0.25">
      <c r="C210" s="35"/>
      <c r="D210" s="35"/>
      <c r="E210" s="35"/>
      <c r="F210" s="46"/>
      <c r="G210" s="35"/>
      <c r="H210" s="35"/>
      <c r="I210" s="35"/>
      <c r="J210" s="35"/>
      <c r="K210" s="35"/>
      <c r="L210" s="35"/>
      <c r="M210" s="35"/>
      <c r="N210" s="46"/>
      <c r="O210" s="35"/>
      <c r="P210" s="46"/>
      <c r="Q210" s="35"/>
      <c r="R210" s="35"/>
      <c r="S210" s="35"/>
      <c r="T210" s="35"/>
      <c r="U210" s="46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46"/>
      <c r="AO210" s="46"/>
      <c r="AP210" s="46"/>
      <c r="AQ210" s="46"/>
      <c r="AR210" s="46"/>
      <c r="AS210" s="46"/>
      <c r="AT210" s="35"/>
      <c r="AU210" s="35"/>
    </row>
    <row r="211" spans="3:47" x14ac:dyDescent="0.25">
      <c r="C211" s="35"/>
      <c r="D211" s="35"/>
      <c r="E211" s="35"/>
      <c r="F211" s="46"/>
      <c r="G211" s="35"/>
      <c r="H211" s="35"/>
      <c r="I211" s="35"/>
      <c r="J211" s="35"/>
      <c r="K211" s="35"/>
      <c r="L211" s="35"/>
      <c r="M211" s="35"/>
      <c r="N211" s="46"/>
      <c r="O211" s="35"/>
      <c r="P211" s="46"/>
      <c r="Q211" s="35"/>
      <c r="R211" s="35"/>
      <c r="S211" s="35"/>
      <c r="T211" s="35"/>
      <c r="U211" s="46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46"/>
      <c r="AO211" s="46"/>
      <c r="AP211" s="46"/>
      <c r="AQ211" s="46"/>
      <c r="AR211" s="46"/>
      <c r="AS211" s="46"/>
      <c r="AT211" s="35"/>
      <c r="AU211" s="35"/>
    </row>
    <row r="212" spans="3:47" x14ac:dyDescent="0.25">
      <c r="C212" s="35"/>
      <c r="D212" s="35"/>
      <c r="E212" s="35"/>
      <c r="F212" s="46"/>
      <c r="G212" s="35"/>
      <c r="H212" s="35"/>
      <c r="I212" s="35"/>
      <c r="J212" s="35"/>
      <c r="K212" s="35"/>
      <c r="L212" s="35"/>
      <c r="M212" s="35"/>
      <c r="N212" s="46"/>
      <c r="O212" s="35"/>
      <c r="P212" s="46"/>
      <c r="Q212" s="35"/>
      <c r="R212" s="35"/>
      <c r="S212" s="35"/>
      <c r="T212" s="35"/>
      <c r="U212" s="46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46"/>
      <c r="AO212" s="46"/>
      <c r="AP212" s="46"/>
      <c r="AQ212" s="46"/>
      <c r="AR212" s="46"/>
      <c r="AS212" s="46"/>
      <c r="AT212" s="35"/>
      <c r="AU212" s="35"/>
    </row>
    <row r="213" spans="3:47" x14ac:dyDescent="0.25">
      <c r="C213" s="35"/>
      <c r="D213" s="35"/>
      <c r="E213" s="35"/>
      <c r="F213" s="46"/>
      <c r="G213" s="35"/>
      <c r="H213" s="35"/>
      <c r="I213" s="35"/>
      <c r="J213" s="35"/>
      <c r="K213" s="35"/>
      <c r="L213" s="35"/>
      <c r="M213" s="35"/>
      <c r="N213" s="46"/>
      <c r="O213" s="35"/>
      <c r="P213" s="46"/>
      <c r="Q213" s="35"/>
      <c r="R213" s="35"/>
      <c r="S213" s="35"/>
      <c r="T213" s="35"/>
      <c r="U213" s="46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46"/>
      <c r="AO213" s="46"/>
      <c r="AP213" s="46"/>
      <c r="AQ213" s="46"/>
      <c r="AR213" s="46"/>
      <c r="AS213" s="46"/>
      <c r="AT213" s="35"/>
      <c r="AU213" s="35"/>
    </row>
    <row r="214" spans="3:47" x14ac:dyDescent="0.25">
      <c r="C214" s="35"/>
      <c r="D214" s="35"/>
      <c r="E214" s="35"/>
      <c r="F214" s="46"/>
      <c r="G214" s="35"/>
      <c r="H214" s="35"/>
      <c r="I214" s="35"/>
      <c r="J214" s="35"/>
      <c r="K214" s="35"/>
      <c r="L214" s="35"/>
      <c r="M214" s="35"/>
      <c r="N214" s="46"/>
      <c r="O214" s="35"/>
      <c r="P214" s="46"/>
      <c r="Q214" s="35"/>
      <c r="R214" s="35"/>
      <c r="S214" s="35"/>
      <c r="T214" s="35"/>
      <c r="U214" s="46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46"/>
      <c r="AO214" s="46"/>
      <c r="AP214" s="46"/>
      <c r="AQ214" s="46"/>
      <c r="AR214" s="46"/>
      <c r="AS214" s="46"/>
      <c r="AT214" s="35"/>
      <c r="AU214" s="35"/>
    </row>
    <row r="215" spans="3:47" x14ac:dyDescent="0.25">
      <c r="C215" s="35"/>
      <c r="D215" s="35"/>
      <c r="E215" s="35"/>
      <c r="F215" s="46"/>
      <c r="G215" s="35"/>
      <c r="H215" s="35"/>
      <c r="I215" s="35"/>
      <c r="J215" s="35"/>
      <c r="K215" s="35"/>
      <c r="L215" s="35"/>
      <c r="M215" s="35"/>
      <c r="N215" s="46"/>
      <c r="O215" s="35"/>
      <c r="P215" s="46"/>
      <c r="Q215" s="35"/>
      <c r="R215" s="35"/>
      <c r="S215" s="35"/>
      <c r="T215" s="35"/>
      <c r="U215" s="46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46"/>
      <c r="AO215" s="46"/>
      <c r="AP215" s="46"/>
      <c r="AQ215" s="46"/>
      <c r="AR215" s="46"/>
      <c r="AS215" s="46"/>
      <c r="AT215" s="35"/>
      <c r="AU215" s="35"/>
    </row>
    <row r="216" spans="3:47" x14ac:dyDescent="0.25">
      <c r="C216" s="35"/>
      <c r="D216" s="35"/>
      <c r="E216" s="35"/>
      <c r="F216" s="46"/>
      <c r="G216" s="35"/>
      <c r="H216" s="35"/>
      <c r="I216" s="35"/>
      <c r="J216" s="35"/>
      <c r="K216" s="35"/>
      <c r="L216" s="35"/>
      <c r="M216" s="35"/>
      <c r="N216" s="46"/>
      <c r="O216" s="35"/>
      <c r="P216" s="46"/>
      <c r="Q216" s="35"/>
      <c r="R216" s="35"/>
      <c r="S216" s="35"/>
      <c r="T216" s="35"/>
      <c r="U216" s="46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46"/>
      <c r="AO216" s="46"/>
      <c r="AP216" s="46"/>
      <c r="AQ216" s="46"/>
      <c r="AR216" s="46"/>
      <c r="AS216" s="46"/>
      <c r="AT216" s="35"/>
      <c r="AU216" s="35"/>
    </row>
    <row r="217" spans="3:47" x14ac:dyDescent="0.25">
      <c r="C217" s="35"/>
      <c r="D217" s="35"/>
      <c r="E217" s="35"/>
      <c r="F217" s="46"/>
      <c r="G217" s="35"/>
      <c r="H217" s="35"/>
      <c r="I217" s="35"/>
      <c r="J217" s="35"/>
      <c r="K217" s="35"/>
      <c r="L217" s="35"/>
      <c r="M217" s="35"/>
      <c r="N217" s="46"/>
      <c r="O217" s="35"/>
      <c r="P217" s="46"/>
      <c r="Q217" s="35"/>
      <c r="R217" s="35"/>
      <c r="S217" s="35"/>
      <c r="T217" s="35"/>
      <c r="U217" s="46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46"/>
      <c r="AO217" s="46"/>
      <c r="AP217" s="46"/>
      <c r="AQ217" s="46"/>
      <c r="AR217" s="46"/>
      <c r="AS217" s="46"/>
      <c r="AT217" s="35"/>
      <c r="AU217" s="35"/>
    </row>
    <row r="218" spans="3:47" x14ac:dyDescent="0.25">
      <c r="C218" s="35"/>
      <c r="D218" s="35"/>
      <c r="E218" s="35"/>
      <c r="F218" s="46"/>
      <c r="G218" s="35"/>
      <c r="H218" s="35"/>
      <c r="I218" s="35"/>
      <c r="J218" s="35"/>
      <c r="K218" s="35"/>
      <c r="L218" s="35"/>
      <c r="M218" s="35"/>
      <c r="N218" s="46"/>
      <c r="O218" s="35"/>
      <c r="P218" s="46"/>
      <c r="Q218" s="35"/>
      <c r="R218" s="35"/>
      <c r="S218" s="35"/>
      <c r="T218" s="35"/>
      <c r="U218" s="46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46"/>
      <c r="AO218" s="46"/>
      <c r="AP218" s="46"/>
      <c r="AQ218" s="46"/>
      <c r="AR218" s="46"/>
      <c r="AS218" s="46"/>
      <c r="AT218" s="35"/>
      <c r="AU218" s="35"/>
    </row>
    <row r="219" spans="3:47" x14ac:dyDescent="0.25">
      <c r="C219" s="35"/>
      <c r="D219" s="35"/>
      <c r="E219" s="35"/>
      <c r="F219" s="46"/>
      <c r="G219" s="35"/>
      <c r="H219" s="35"/>
      <c r="I219" s="35"/>
      <c r="J219" s="35"/>
      <c r="K219" s="35"/>
      <c r="L219" s="35"/>
      <c r="M219" s="35"/>
      <c r="N219" s="46"/>
      <c r="O219" s="35"/>
      <c r="P219" s="46"/>
      <c r="Q219" s="35"/>
      <c r="R219" s="35"/>
      <c r="S219" s="35"/>
      <c r="T219" s="35"/>
      <c r="U219" s="46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46"/>
      <c r="AO219" s="46"/>
      <c r="AP219" s="46"/>
      <c r="AQ219" s="46"/>
      <c r="AR219" s="46"/>
      <c r="AS219" s="46"/>
      <c r="AT219" s="35"/>
      <c r="AU219" s="35"/>
    </row>
    <row r="220" spans="3:47" x14ac:dyDescent="0.25">
      <c r="C220" s="35"/>
      <c r="D220" s="35"/>
      <c r="E220" s="35"/>
      <c r="F220" s="46"/>
      <c r="G220" s="35"/>
      <c r="H220" s="35"/>
      <c r="I220" s="35"/>
      <c r="J220" s="35"/>
      <c r="K220" s="35"/>
      <c r="L220" s="35"/>
      <c r="M220" s="35"/>
      <c r="N220" s="46"/>
      <c r="O220" s="35"/>
      <c r="P220" s="46"/>
      <c r="Q220" s="35"/>
      <c r="R220" s="35"/>
      <c r="S220" s="35"/>
      <c r="T220" s="35"/>
      <c r="U220" s="46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46"/>
      <c r="AO220" s="46"/>
      <c r="AP220" s="46"/>
      <c r="AQ220" s="46"/>
      <c r="AR220" s="46"/>
      <c r="AS220" s="46"/>
      <c r="AT220" s="35"/>
      <c r="AU220" s="35"/>
    </row>
    <row r="221" spans="3:47" x14ac:dyDescent="0.25">
      <c r="C221" s="35"/>
      <c r="D221" s="35"/>
      <c r="E221" s="35"/>
      <c r="F221" s="46"/>
      <c r="G221" s="35"/>
      <c r="H221" s="35"/>
      <c r="I221" s="35"/>
      <c r="J221" s="35"/>
      <c r="K221" s="35"/>
      <c r="L221" s="35"/>
      <c r="M221" s="35"/>
      <c r="N221" s="46"/>
      <c r="O221" s="35"/>
      <c r="P221" s="46"/>
      <c r="Q221" s="35"/>
      <c r="R221" s="35"/>
      <c r="S221" s="35"/>
      <c r="T221" s="35"/>
      <c r="U221" s="46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46"/>
      <c r="AO221" s="46"/>
      <c r="AP221" s="46"/>
      <c r="AQ221" s="46"/>
      <c r="AR221" s="46"/>
      <c r="AS221" s="46"/>
      <c r="AT221" s="35"/>
      <c r="AU221" s="35"/>
    </row>
    <row r="222" spans="3:47" x14ac:dyDescent="0.25">
      <c r="C222" s="35"/>
      <c r="D222" s="35"/>
      <c r="E222" s="35"/>
      <c r="F222" s="46"/>
      <c r="G222" s="35"/>
      <c r="H222" s="35"/>
      <c r="I222" s="35"/>
      <c r="J222" s="35"/>
      <c r="K222" s="35"/>
      <c r="L222" s="35"/>
      <c r="M222" s="35"/>
      <c r="N222" s="46"/>
      <c r="O222" s="35"/>
      <c r="P222" s="46"/>
      <c r="Q222" s="35"/>
      <c r="R222" s="35"/>
      <c r="S222" s="35"/>
      <c r="T222" s="35"/>
      <c r="U222" s="46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46"/>
      <c r="AO222" s="46"/>
      <c r="AP222" s="46"/>
      <c r="AQ222" s="46"/>
      <c r="AR222" s="46"/>
      <c r="AS222" s="46"/>
      <c r="AT222" s="35"/>
      <c r="AU222" s="35"/>
    </row>
    <row r="223" spans="3:47" x14ac:dyDescent="0.25">
      <c r="C223" s="35"/>
      <c r="D223" s="35"/>
      <c r="E223" s="35"/>
      <c r="F223" s="46"/>
      <c r="G223" s="35"/>
      <c r="H223" s="35"/>
      <c r="I223" s="35"/>
      <c r="J223" s="35"/>
      <c r="K223" s="35"/>
      <c r="L223" s="35"/>
      <c r="M223" s="35"/>
      <c r="N223" s="46"/>
      <c r="O223" s="35"/>
      <c r="P223" s="46"/>
      <c r="Q223" s="35"/>
      <c r="R223" s="35"/>
      <c r="S223" s="35"/>
      <c r="T223" s="35"/>
      <c r="U223" s="46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46"/>
      <c r="AO223" s="46"/>
      <c r="AP223" s="46"/>
      <c r="AQ223" s="46"/>
      <c r="AR223" s="46"/>
      <c r="AS223" s="46"/>
      <c r="AT223" s="35"/>
      <c r="AU223" s="35"/>
    </row>
    <row r="224" spans="3:47" x14ac:dyDescent="0.25">
      <c r="C224" s="35"/>
      <c r="D224" s="35"/>
      <c r="E224" s="35"/>
      <c r="F224" s="46"/>
      <c r="G224" s="35"/>
      <c r="H224" s="35"/>
      <c r="I224" s="35"/>
      <c r="J224" s="35"/>
      <c r="K224" s="35"/>
      <c r="L224" s="35"/>
      <c r="M224" s="35"/>
      <c r="N224" s="46"/>
      <c r="O224" s="35"/>
      <c r="P224" s="46"/>
      <c r="Q224" s="35"/>
      <c r="R224" s="35"/>
      <c r="S224" s="35"/>
      <c r="T224" s="35"/>
      <c r="U224" s="46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46"/>
      <c r="AO224" s="46"/>
      <c r="AP224" s="46"/>
      <c r="AQ224" s="46"/>
      <c r="AR224" s="46"/>
      <c r="AS224" s="46"/>
      <c r="AT224" s="35"/>
      <c r="AU224" s="35"/>
    </row>
    <row r="225" spans="3:47" x14ac:dyDescent="0.25">
      <c r="C225" s="35"/>
      <c r="D225" s="35"/>
      <c r="E225" s="35"/>
      <c r="F225" s="46"/>
      <c r="G225" s="35"/>
      <c r="H225" s="35"/>
      <c r="I225" s="35"/>
      <c r="J225" s="35"/>
      <c r="K225" s="35"/>
      <c r="L225" s="35"/>
      <c r="M225" s="35"/>
      <c r="N225" s="46"/>
      <c r="O225" s="35"/>
      <c r="P225" s="46"/>
      <c r="Q225" s="35"/>
      <c r="R225" s="35"/>
      <c r="S225" s="35"/>
      <c r="T225" s="35"/>
      <c r="U225" s="46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46"/>
      <c r="AO225" s="46"/>
      <c r="AP225" s="46"/>
      <c r="AQ225" s="46"/>
      <c r="AR225" s="46"/>
      <c r="AS225" s="46"/>
      <c r="AT225" s="35"/>
      <c r="AU225" s="35"/>
    </row>
    <row r="226" spans="3:47" x14ac:dyDescent="0.25">
      <c r="C226" s="35"/>
      <c r="D226" s="35"/>
      <c r="E226" s="35"/>
      <c r="F226" s="46"/>
      <c r="G226" s="35"/>
      <c r="H226" s="35"/>
      <c r="I226" s="35"/>
      <c r="J226" s="35"/>
      <c r="K226" s="35"/>
      <c r="L226" s="35"/>
      <c r="M226" s="35"/>
      <c r="N226" s="46"/>
      <c r="O226" s="35"/>
      <c r="P226" s="46"/>
      <c r="Q226" s="35"/>
      <c r="R226" s="35"/>
      <c r="S226" s="35"/>
      <c r="T226" s="35"/>
      <c r="U226" s="46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46"/>
      <c r="AO226" s="46"/>
      <c r="AP226" s="46"/>
      <c r="AQ226" s="46"/>
      <c r="AR226" s="46"/>
      <c r="AS226" s="46"/>
      <c r="AT226" s="35"/>
      <c r="AU226" s="35"/>
    </row>
    <row r="227" spans="3:47" x14ac:dyDescent="0.25">
      <c r="C227" s="35"/>
      <c r="D227" s="35"/>
      <c r="E227" s="35"/>
      <c r="F227" s="46"/>
      <c r="G227" s="35"/>
      <c r="H227" s="35"/>
      <c r="I227" s="35"/>
      <c r="J227" s="35"/>
      <c r="K227" s="35"/>
      <c r="L227" s="35"/>
      <c r="M227" s="35"/>
      <c r="N227" s="46"/>
      <c r="O227" s="35"/>
      <c r="P227" s="46"/>
      <c r="Q227" s="35"/>
      <c r="R227" s="35"/>
      <c r="S227" s="35"/>
      <c r="T227" s="35"/>
      <c r="U227" s="46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46"/>
      <c r="AO227" s="46"/>
      <c r="AP227" s="46"/>
      <c r="AQ227" s="46"/>
      <c r="AR227" s="46"/>
      <c r="AS227" s="46"/>
      <c r="AT227" s="35"/>
      <c r="AU227" s="35"/>
    </row>
    <row r="228" spans="3:47" x14ac:dyDescent="0.25">
      <c r="C228" s="35"/>
      <c r="D228" s="35"/>
      <c r="E228" s="35"/>
      <c r="F228" s="46"/>
      <c r="G228" s="35"/>
      <c r="H228" s="35"/>
      <c r="I228" s="35"/>
      <c r="J228" s="35"/>
      <c r="K228" s="35"/>
      <c r="L228" s="35"/>
      <c r="M228" s="35"/>
      <c r="N228" s="46"/>
      <c r="O228" s="35"/>
      <c r="P228" s="46"/>
      <c r="Q228" s="35"/>
      <c r="R228" s="35"/>
      <c r="S228" s="35"/>
      <c r="T228" s="35"/>
      <c r="U228" s="46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46"/>
      <c r="AO228" s="46"/>
      <c r="AP228" s="46"/>
      <c r="AQ228" s="46"/>
      <c r="AR228" s="46"/>
      <c r="AS228" s="46"/>
      <c r="AT228" s="35"/>
      <c r="AU228" s="35"/>
    </row>
    <row r="229" spans="3:47" x14ac:dyDescent="0.25">
      <c r="C229" s="35"/>
      <c r="D229" s="35"/>
      <c r="E229" s="35"/>
      <c r="F229" s="46"/>
      <c r="G229" s="35"/>
      <c r="H229" s="35"/>
      <c r="I229" s="35"/>
      <c r="J229" s="35"/>
      <c r="K229" s="35"/>
      <c r="L229" s="35"/>
      <c r="M229" s="35"/>
      <c r="N229" s="46"/>
      <c r="O229" s="35"/>
      <c r="P229" s="46"/>
      <c r="Q229" s="35"/>
      <c r="R229" s="35"/>
      <c r="S229" s="35"/>
      <c r="T229" s="35"/>
      <c r="U229" s="46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46"/>
      <c r="AO229" s="46"/>
      <c r="AP229" s="46"/>
      <c r="AQ229" s="46"/>
      <c r="AR229" s="46"/>
      <c r="AS229" s="46"/>
      <c r="AT229" s="35"/>
      <c r="AU229" s="35"/>
    </row>
    <row r="230" spans="3:47" x14ac:dyDescent="0.25">
      <c r="C230" s="35"/>
      <c r="D230" s="35"/>
      <c r="E230" s="35"/>
      <c r="F230" s="46"/>
      <c r="G230" s="35"/>
      <c r="H230" s="35"/>
      <c r="I230" s="35"/>
      <c r="J230" s="35"/>
      <c r="K230" s="35"/>
      <c r="L230" s="35"/>
      <c r="M230" s="35"/>
      <c r="N230" s="46"/>
      <c r="O230" s="35"/>
      <c r="P230" s="46"/>
      <c r="Q230" s="35"/>
      <c r="R230" s="35"/>
      <c r="S230" s="35"/>
      <c r="T230" s="35"/>
      <c r="U230" s="46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46"/>
      <c r="AO230" s="46"/>
      <c r="AP230" s="46"/>
      <c r="AQ230" s="46"/>
      <c r="AR230" s="46"/>
      <c r="AS230" s="46"/>
      <c r="AT230" s="35"/>
      <c r="AU230" s="35"/>
    </row>
    <row r="231" spans="3:47" x14ac:dyDescent="0.25">
      <c r="C231" s="35"/>
      <c r="D231" s="35"/>
      <c r="E231" s="35"/>
      <c r="F231" s="46"/>
      <c r="G231" s="35"/>
      <c r="H231" s="35"/>
      <c r="I231" s="35"/>
      <c r="J231" s="35"/>
      <c r="K231" s="35"/>
      <c r="L231" s="35"/>
      <c r="M231" s="35"/>
      <c r="N231" s="46"/>
      <c r="O231" s="35"/>
      <c r="P231" s="46"/>
      <c r="Q231" s="35"/>
      <c r="R231" s="35"/>
      <c r="S231" s="35"/>
      <c r="T231" s="35"/>
      <c r="U231" s="46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46"/>
      <c r="AO231" s="46"/>
      <c r="AP231" s="46"/>
      <c r="AQ231" s="46"/>
      <c r="AR231" s="46"/>
      <c r="AS231" s="46"/>
      <c r="AT231" s="35"/>
      <c r="AU231" s="35"/>
    </row>
    <row r="232" spans="3:47" x14ac:dyDescent="0.25">
      <c r="C232" s="35"/>
      <c r="D232" s="35"/>
      <c r="E232" s="35"/>
      <c r="F232" s="46"/>
      <c r="G232" s="35"/>
      <c r="H232" s="35"/>
      <c r="I232" s="35"/>
      <c r="J232" s="35"/>
      <c r="K232" s="35"/>
      <c r="L232" s="35"/>
      <c r="M232" s="35"/>
      <c r="N232" s="46"/>
      <c r="O232" s="35"/>
      <c r="P232" s="46"/>
      <c r="Q232" s="35"/>
      <c r="R232" s="35"/>
      <c r="S232" s="35"/>
      <c r="T232" s="35"/>
      <c r="U232" s="46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46"/>
      <c r="AO232" s="46"/>
      <c r="AP232" s="46"/>
      <c r="AQ232" s="46"/>
      <c r="AR232" s="46"/>
      <c r="AS232" s="46"/>
      <c r="AT232" s="35"/>
      <c r="AU232" s="35"/>
    </row>
    <row r="233" spans="3:47" x14ac:dyDescent="0.25">
      <c r="C233" s="35"/>
      <c r="D233" s="35"/>
      <c r="E233" s="35"/>
      <c r="F233" s="46"/>
      <c r="G233" s="35"/>
      <c r="H233" s="35"/>
      <c r="I233" s="35"/>
      <c r="J233" s="35"/>
      <c r="K233" s="35"/>
      <c r="L233" s="35"/>
      <c r="M233" s="35"/>
      <c r="N233" s="46"/>
      <c r="O233" s="35"/>
      <c r="P233" s="46"/>
      <c r="Q233" s="35"/>
      <c r="R233" s="35"/>
      <c r="S233" s="35"/>
      <c r="T233" s="35"/>
      <c r="U233" s="46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46"/>
      <c r="AO233" s="46"/>
      <c r="AP233" s="46"/>
      <c r="AQ233" s="46"/>
      <c r="AR233" s="46"/>
      <c r="AS233" s="46"/>
      <c r="AT233" s="35"/>
      <c r="AU233" s="35"/>
    </row>
    <row r="234" spans="3:47" x14ac:dyDescent="0.25">
      <c r="C234" s="35"/>
      <c r="D234" s="35"/>
      <c r="E234" s="35"/>
      <c r="F234" s="46"/>
      <c r="G234" s="35"/>
      <c r="H234" s="35"/>
      <c r="I234" s="35"/>
      <c r="J234" s="35"/>
      <c r="K234" s="35"/>
      <c r="L234" s="35"/>
      <c r="M234" s="35"/>
      <c r="N234" s="46"/>
      <c r="O234" s="35"/>
      <c r="P234" s="46"/>
      <c r="Q234" s="35"/>
      <c r="R234" s="35"/>
      <c r="S234" s="35"/>
      <c r="T234" s="35"/>
      <c r="U234" s="46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46"/>
      <c r="AO234" s="46"/>
      <c r="AP234" s="46"/>
      <c r="AQ234" s="46"/>
      <c r="AR234" s="46"/>
      <c r="AS234" s="46"/>
      <c r="AT234" s="35"/>
      <c r="AU234" s="35"/>
    </row>
    <row r="235" spans="3:47" x14ac:dyDescent="0.25">
      <c r="C235" s="35"/>
      <c r="D235" s="35"/>
      <c r="E235" s="35"/>
      <c r="F235" s="46"/>
      <c r="G235" s="35"/>
      <c r="H235" s="35"/>
      <c r="I235" s="35"/>
      <c r="J235" s="35"/>
      <c r="K235" s="35"/>
      <c r="L235" s="35"/>
      <c r="M235" s="35"/>
      <c r="N235" s="46"/>
      <c r="O235" s="35"/>
      <c r="P235" s="46"/>
      <c r="Q235" s="35"/>
      <c r="R235" s="35"/>
      <c r="S235" s="35"/>
      <c r="T235" s="35"/>
      <c r="U235" s="46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46"/>
      <c r="AO235" s="46"/>
      <c r="AP235" s="46"/>
      <c r="AQ235" s="46"/>
      <c r="AR235" s="46"/>
      <c r="AS235" s="46"/>
      <c r="AT235" s="35"/>
      <c r="AU235" s="35"/>
    </row>
    <row r="236" spans="3:47" x14ac:dyDescent="0.25">
      <c r="C236" s="35"/>
      <c r="D236" s="35"/>
      <c r="E236" s="35"/>
      <c r="F236" s="46"/>
      <c r="G236" s="35"/>
      <c r="H236" s="35"/>
      <c r="I236" s="35"/>
      <c r="J236" s="35"/>
      <c r="K236" s="35"/>
      <c r="L236" s="35"/>
      <c r="M236" s="35"/>
      <c r="N236" s="46"/>
      <c r="O236" s="35"/>
      <c r="P236" s="46"/>
      <c r="Q236" s="35"/>
      <c r="R236" s="35"/>
      <c r="S236" s="35"/>
      <c r="T236" s="35"/>
      <c r="U236" s="46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46"/>
      <c r="AO236" s="46"/>
      <c r="AP236" s="46"/>
      <c r="AQ236" s="46"/>
      <c r="AR236" s="46"/>
      <c r="AS236" s="46"/>
      <c r="AT236" s="35"/>
      <c r="AU236" s="35"/>
    </row>
    <row r="237" spans="3:47" x14ac:dyDescent="0.25">
      <c r="AN237" s="38"/>
      <c r="AO237" s="38"/>
      <c r="AP237" s="38"/>
      <c r="AQ237" s="38"/>
      <c r="AR237" s="38"/>
      <c r="AS237" s="38"/>
    </row>
    <row r="238" spans="3:47" x14ac:dyDescent="0.25">
      <c r="AN238" s="38"/>
      <c r="AO238" s="38"/>
      <c r="AP238" s="38"/>
      <c r="AQ238" s="38"/>
      <c r="AR238" s="38"/>
      <c r="AS238" s="38"/>
    </row>
    <row r="239" spans="3:47" x14ac:dyDescent="0.25">
      <c r="AN239" s="38"/>
      <c r="AO239" s="38"/>
      <c r="AP239" s="38"/>
      <c r="AQ239" s="38"/>
      <c r="AR239" s="38"/>
      <c r="AS239" s="38"/>
    </row>
    <row r="240" spans="3:47" x14ac:dyDescent="0.25">
      <c r="AN240" s="38"/>
      <c r="AO240" s="38"/>
      <c r="AP240" s="38"/>
      <c r="AQ240" s="38"/>
      <c r="AR240" s="38"/>
      <c r="AS240" s="38"/>
    </row>
    <row r="241" spans="40:45" x14ac:dyDescent="0.25">
      <c r="AN241" s="38"/>
      <c r="AO241" s="38"/>
      <c r="AP241" s="38"/>
      <c r="AQ241" s="38"/>
      <c r="AR241" s="38"/>
      <c r="AS241" s="38"/>
    </row>
    <row r="242" spans="40:45" x14ac:dyDescent="0.25">
      <c r="AN242" s="38"/>
      <c r="AO242" s="38"/>
      <c r="AP242" s="38"/>
      <c r="AQ242" s="38"/>
      <c r="AR242" s="38"/>
      <c r="AS242" s="38"/>
    </row>
    <row r="243" spans="40:45" x14ac:dyDescent="0.25">
      <c r="AN243" s="38"/>
      <c r="AO243" s="38"/>
      <c r="AP243" s="38"/>
      <c r="AQ243" s="38"/>
      <c r="AR243" s="38"/>
      <c r="AS243" s="38"/>
    </row>
    <row r="244" spans="40:45" x14ac:dyDescent="0.25">
      <c r="AN244" s="38"/>
      <c r="AO244" s="38"/>
      <c r="AP244" s="38"/>
      <c r="AQ244" s="38"/>
      <c r="AR244" s="38"/>
      <c r="AS244" s="38"/>
    </row>
    <row r="245" spans="40:45" x14ac:dyDescent="0.25">
      <c r="AN245" s="38"/>
      <c r="AO245" s="38"/>
      <c r="AP245" s="38"/>
      <c r="AQ245" s="38"/>
      <c r="AR245" s="38"/>
      <c r="AS245" s="38"/>
    </row>
    <row r="246" spans="40:45" x14ac:dyDescent="0.25">
      <c r="AN246" s="38"/>
      <c r="AO246" s="38"/>
      <c r="AP246" s="38"/>
      <c r="AQ246" s="38"/>
      <c r="AR246" s="38"/>
      <c r="AS246" s="38"/>
    </row>
    <row r="247" spans="40:45" x14ac:dyDescent="0.25">
      <c r="AN247" s="38"/>
      <c r="AO247" s="38"/>
      <c r="AP247" s="38"/>
      <c r="AQ247" s="38"/>
      <c r="AR247" s="38"/>
      <c r="AS247" s="38"/>
    </row>
    <row r="248" spans="40:45" x14ac:dyDescent="0.25">
      <c r="AN248" s="38"/>
      <c r="AO248" s="38"/>
      <c r="AP248" s="38"/>
      <c r="AQ248" s="38"/>
      <c r="AR248" s="38"/>
      <c r="AS248" s="38"/>
    </row>
    <row r="249" spans="40:45" x14ac:dyDescent="0.25">
      <c r="AN249" s="38"/>
      <c r="AO249" s="38"/>
      <c r="AP249" s="38"/>
      <c r="AQ249" s="38"/>
      <c r="AR249" s="38"/>
      <c r="AS249" s="38"/>
    </row>
    <row r="250" spans="40:45" x14ac:dyDescent="0.25">
      <c r="AN250" s="38"/>
      <c r="AO250" s="38"/>
      <c r="AP250" s="38"/>
      <c r="AQ250" s="38"/>
      <c r="AR250" s="38"/>
      <c r="AS250" s="38"/>
    </row>
    <row r="251" spans="40:45" x14ac:dyDescent="0.25">
      <c r="AN251" s="38"/>
      <c r="AO251" s="38"/>
      <c r="AP251" s="38"/>
      <c r="AQ251" s="38"/>
      <c r="AR251" s="38"/>
      <c r="AS251" s="38"/>
    </row>
    <row r="252" spans="40:45" x14ac:dyDescent="0.25">
      <c r="AN252" s="38"/>
      <c r="AO252" s="38"/>
      <c r="AP252" s="38"/>
      <c r="AQ252" s="38"/>
      <c r="AR252" s="38"/>
      <c r="AS252" s="38"/>
    </row>
    <row r="253" spans="40:45" x14ac:dyDescent="0.25">
      <c r="AN253" s="38"/>
      <c r="AO253" s="38"/>
      <c r="AP253" s="38"/>
      <c r="AQ253" s="38"/>
      <c r="AR253" s="38"/>
      <c r="AS253" s="38"/>
    </row>
    <row r="254" spans="40:45" x14ac:dyDescent="0.25">
      <c r="AN254" s="38"/>
      <c r="AO254" s="38"/>
      <c r="AP254" s="38"/>
      <c r="AQ254" s="38"/>
      <c r="AR254" s="38"/>
      <c r="AS254" s="38"/>
    </row>
    <row r="255" spans="40:45" x14ac:dyDescent="0.25">
      <c r="AN255" s="38"/>
      <c r="AO255" s="38"/>
      <c r="AP255" s="38"/>
      <c r="AQ255" s="38"/>
      <c r="AR255" s="38"/>
      <c r="AS255" s="38"/>
    </row>
    <row r="256" spans="40:45" x14ac:dyDescent="0.25">
      <c r="AN256" s="38"/>
      <c r="AO256" s="38"/>
      <c r="AP256" s="38"/>
      <c r="AQ256" s="38"/>
      <c r="AR256" s="38"/>
      <c r="AS256" s="38"/>
    </row>
    <row r="257" spans="40:45" x14ac:dyDescent="0.25">
      <c r="AN257" s="38"/>
      <c r="AO257" s="38"/>
      <c r="AP257" s="38"/>
      <c r="AQ257" s="38"/>
      <c r="AR257" s="38"/>
      <c r="AS257" s="38"/>
    </row>
    <row r="258" spans="40:45" x14ac:dyDescent="0.25">
      <c r="AN258" s="38"/>
      <c r="AO258" s="38"/>
      <c r="AP258" s="38"/>
      <c r="AQ258" s="38"/>
      <c r="AR258" s="38"/>
      <c r="AS258" s="38"/>
    </row>
    <row r="259" spans="40:45" x14ac:dyDescent="0.25">
      <c r="AN259" s="38"/>
      <c r="AO259" s="38"/>
      <c r="AP259" s="38"/>
      <c r="AQ259" s="38"/>
      <c r="AR259" s="38"/>
      <c r="AS259" s="38"/>
    </row>
    <row r="260" spans="40:45" x14ac:dyDescent="0.25">
      <c r="AN260" s="38"/>
      <c r="AO260" s="38"/>
      <c r="AP260" s="38"/>
      <c r="AQ260" s="38"/>
      <c r="AR260" s="38"/>
      <c r="AS260" s="38"/>
    </row>
    <row r="261" spans="40:45" x14ac:dyDescent="0.25">
      <c r="AN261" s="38"/>
      <c r="AO261" s="38"/>
      <c r="AP261" s="38"/>
      <c r="AQ261" s="38"/>
      <c r="AR261" s="38"/>
      <c r="AS261" s="38"/>
    </row>
    <row r="262" spans="40:45" x14ac:dyDescent="0.25">
      <c r="AN262" s="38"/>
      <c r="AO262" s="38"/>
      <c r="AP262" s="38"/>
      <c r="AQ262" s="38"/>
      <c r="AR262" s="38"/>
      <c r="AS262" s="38"/>
    </row>
    <row r="263" spans="40:45" x14ac:dyDescent="0.25">
      <c r="AN263" s="38"/>
      <c r="AO263" s="38"/>
      <c r="AP263" s="38"/>
      <c r="AQ263" s="38"/>
      <c r="AR263" s="38"/>
      <c r="AS263" s="38"/>
    </row>
    <row r="264" spans="40:45" x14ac:dyDescent="0.25">
      <c r="AN264" s="38"/>
      <c r="AO264" s="38"/>
      <c r="AP264" s="38"/>
      <c r="AQ264" s="38"/>
      <c r="AR264" s="38"/>
      <c r="AS264" s="38"/>
    </row>
    <row r="265" spans="40:45" x14ac:dyDescent="0.25">
      <c r="AN265" s="38"/>
      <c r="AO265" s="38"/>
      <c r="AP265" s="38"/>
      <c r="AQ265" s="38"/>
      <c r="AR265" s="38"/>
      <c r="AS265" s="38"/>
    </row>
    <row r="266" spans="40:45" x14ac:dyDescent="0.25">
      <c r="AN266" s="38"/>
      <c r="AO266" s="38"/>
      <c r="AP266" s="38"/>
      <c r="AQ266" s="38"/>
      <c r="AR266" s="38"/>
      <c r="AS266" s="38"/>
    </row>
    <row r="267" spans="40:45" x14ac:dyDescent="0.25">
      <c r="AN267" s="38"/>
      <c r="AO267" s="38"/>
      <c r="AP267" s="38"/>
      <c r="AQ267" s="38"/>
      <c r="AR267" s="38"/>
      <c r="AS267" s="38"/>
    </row>
    <row r="268" spans="40:45" x14ac:dyDescent="0.25">
      <c r="AN268" s="38"/>
      <c r="AO268" s="38"/>
      <c r="AP268" s="38"/>
      <c r="AQ268" s="38"/>
      <c r="AR268" s="38"/>
      <c r="AS268" s="38"/>
    </row>
    <row r="269" spans="40:45" x14ac:dyDescent="0.25">
      <c r="AN269" s="38"/>
      <c r="AO269" s="38"/>
      <c r="AP269" s="38"/>
      <c r="AQ269" s="38"/>
      <c r="AR269" s="38"/>
      <c r="AS269" s="38"/>
    </row>
    <row r="270" spans="40:45" x14ac:dyDescent="0.25">
      <c r="AN270" s="38"/>
      <c r="AO270" s="38"/>
      <c r="AP270" s="38"/>
      <c r="AQ270" s="38"/>
      <c r="AR270" s="38"/>
      <c r="AS270" s="38"/>
    </row>
    <row r="271" spans="40:45" x14ac:dyDescent="0.25">
      <c r="AN271" s="38"/>
      <c r="AO271" s="38"/>
      <c r="AP271" s="38"/>
      <c r="AQ271" s="38"/>
      <c r="AR271" s="38"/>
      <c r="AS271" s="38"/>
    </row>
    <row r="272" spans="40:45" x14ac:dyDescent="0.25">
      <c r="AN272" s="38"/>
      <c r="AO272" s="38"/>
      <c r="AP272" s="38"/>
      <c r="AQ272" s="38"/>
      <c r="AR272" s="38"/>
      <c r="AS272" s="38"/>
    </row>
    <row r="273" spans="40:45" x14ac:dyDescent="0.25">
      <c r="AN273" s="38"/>
      <c r="AO273" s="38"/>
      <c r="AP273" s="38"/>
      <c r="AQ273" s="38"/>
      <c r="AR273" s="38"/>
      <c r="AS273" s="38"/>
    </row>
    <row r="274" spans="40:45" x14ac:dyDescent="0.25">
      <c r="AN274" s="38"/>
      <c r="AO274" s="38"/>
      <c r="AP274" s="38"/>
      <c r="AQ274" s="38"/>
      <c r="AR274" s="38"/>
      <c r="AS274" s="38"/>
    </row>
    <row r="275" spans="40:45" x14ac:dyDescent="0.25">
      <c r="AN275" s="38"/>
      <c r="AO275" s="38"/>
      <c r="AP275" s="38"/>
      <c r="AQ275" s="38"/>
      <c r="AR275" s="38"/>
      <c r="AS275" s="38"/>
    </row>
    <row r="276" spans="40:45" x14ac:dyDescent="0.25">
      <c r="AN276" s="38"/>
      <c r="AO276" s="38"/>
      <c r="AP276" s="38"/>
      <c r="AQ276" s="38"/>
      <c r="AR276" s="38"/>
      <c r="AS276" s="38"/>
    </row>
    <row r="277" spans="40:45" x14ac:dyDescent="0.25">
      <c r="AN277" s="38"/>
      <c r="AO277" s="38"/>
      <c r="AP277" s="38"/>
      <c r="AQ277" s="38"/>
      <c r="AR277" s="38"/>
      <c r="AS277" s="38"/>
    </row>
    <row r="278" spans="40:45" x14ac:dyDescent="0.25">
      <c r="AN278" s="38"/>
      <c r="AO278" s="38"/>
      <c r="AP278" s="38"/>
      <c r="AQ278" s="38"/>
      <c r="AR278" s="38"/>
      <c r="AS278" s="38"/>
    </row>
    <row r="279" spans="40:45" x14ac:dyDescent="0.25">
      <c r="AN279" s="38"/>
      <c r="AO279" s="38"/>
      <c r="AP279" s="38"/>
      <c r="AQ279" s="38"/>
      <c r="AR279" s="38"/>
      <c r="AS279" s="38"/>
    </row>
    <row r="280" spans="40:45" x14ac:dyDescent="0.25">
      <c r="AN280" s="38"/>
      <c r="AO280" s="38"/>
      <c r="AP280" s="38"/>
      <c r="AQ280" s="38"/>
      <c r="AR280" s="38"/>
      <c r="AS280" s="38"/>
    </row>
    <row r="281" spans="40:45" x14ac:dyDescent="0.25">
      <c r="AN281" s="38"/>
      <c r="AO281" s="38"/>
      <c r="AP281" s="38"/>
      <c r="AQ281" s="38"/>
      <c r="AR281" s="38"/>
      <c r="AS281" s="38"/>
    </row>
    <row r="282" spans="40:45" x14ac:dyDescent="0.25">
      <c r="AN282" s="38"/>
      <c r="AO282" s="38"/>
      <c r="AP282" s="38"/>
      <c r="AQ282" s="38"/>
      <c r="AR282" s="38"/>
      <c r="AS282" s="38"/>
    </row>
    <row r="283" spans="40:45" x14ac:dyDescent="0.25">
      <c r="AN283" s="38"/>
      <c r="AO283" s="38"/>
      <c r="AP283" s="38"/>
      <c r="AQ283" s="38"/>
      <c r="AR283" s="38"/>
      <c r="AS283" s="38"/>
    </row>
    <row r="284" spans="40:45" x14ac:dyDescent="0.25">
      <c r="AN284" s="38"/>
      <c r="AO284" s="38"/>
      <c r="AP284" s="38"/>
      <c r="AQ284" s="38"/>
      <c r="AR284" s="38"/>
      <c r="AS284" s="38"/>
    </row>
    <row r="285" spans="40:45" x14ac:dyDescent="0.25">
      <c r="AN285" s="38"/>
      <c r="AO285" s="38"/>
      <c r="AP285" s="38"/>
      <c r="AQ285" s="38"/>
      <c r="AR285" s="38"/>
      <c r="AS285" s="38"/>
    </row>
    <row r="286" spans="40:45" x14ac:dyDescent="0.25">
      <c r="AN286" s="38"/>
      <c r="AO286" s="38"/>
      <c r="AP286" s="38"/>
      <c r="AQ286" s="38"/>
      <c r="AR286" s="38"/>
      <c r="AS286" s="38"/>
    </row>
    <row r="287" spans="40:45" x14ac:dyDescent="0.25">
      <c r="AN287" s="38"/>
      <c r="AO287" s="38"/>
      <c r="AP287" s="38"/>
      <c r="AQ287" s="38"/>
      <c r="AR287" s="38"/>
      <c r="AS287" s="38"/>
    </row>
    <row r="288" spans="40:45" x14ac:dyDescent="0.25">
      <c r="AN288" s="38"/>
      <c r="AO288" s="38"/>
      <c r="AP288" s="38"/>
      <c r="AQ288" s="38"/>
      <c r="AR288" s="38"/>
      <c r="AS288" s="38"/>
    </row>
    <row r="289" spans="40:45" x14ac:dyDescent="0.25">
      <c r="AN289" s="38"/>
      <c r="AO289" s="38"/>
      <c r="AP289" s="38"/>
      <c r="AQ289" s="38"/>
      <c r="AR289" s="38"/>
      <c r="AS289" s="38"/>
    </row>
    <row r="290" spans="40:45" x14ac:dyDescent="0.25">
      <c r="AN290" s="38"/>
      <c r="AO290" s="38"/>
      <c r="AP290" s="38"/>
      <c r="AQ290" s="38"/>
      <c r="AR290" s="38"/>
      <c r="AS290" s="38"/>
    </row>
    <row r="291" spans="40:45" x14ac:dyDescent="0.25">
      <c r="AN291" s="38"/>
      <c r="AO291" s="38"/>
      <c r="AP291" s="38"/>
      <c r="AQ291" s="38"/>
      <c r="AR291" s="38"/>
      <c r="AS291" s="38"/>
    </row>
    <row r="292" spans="40:45" x14ac:dyDescent="0.25">
      <c r="AN292" s="38"/>
      <c r="AO292" s="38"/>
      <c r="AP292" s="38"/>
      <c r="AQ292" s="38"/>
      <c r="AR292" s="38"/>
      <c r="AS292" s="38"/>
    </row>
    <row r="293" spans="40:45" x14ac:dyDescent="0.25">
      <c r="AN293" s="38"/>
      <c r="AO293" s="38"/>
      <c r="AP293" s="38"/>
      <c r="AQ293" s="38"/>
      <c r="AR293" s="38"/>
      <c r="AS293" s="38"/>
    </row>
    <row r="294" spans="40:45" x14ac:dyDescent="0.25">
      <c r="AN294" s="38"/>
      <c r="AO294" s="38"/>
      <c r="AP294" s="38"/>
      <c r="AQ294" s="38"/>
      <c r="AR294" s="38"/>
      <c r="AS294" s="38"/>
    </row>
    <row r="295" spans="40:45" x14ac:dyDescent="0.25">
      <c r="AN295" s="38"/>
      <c r="AO295" s="38"/>
      <c r="AP295" s="38"/>
      <c r="AQ295" s="38"/>
      <c r="AR295" s="38"/>
      <c r="AS295" s="38"/>
    </row>
    <row r="296" spans="40:45" x14ac:dyDescent="0.25">
      <c r="AN296" s="38"/>
      <c r="AO296" s="38"/>
      <c r="AP296" s="38"/>
      <c r="AQ296" s="38"/>
      <c r="AR296" s="38"/>
      <c r="AS296" s="38"/>
    </row>
    <row r="297" spans="40:45" x14ac:dyDescent="0.25">
      <c r="AN297" s="38"/>
      <c r="AO297" s="38"/>
      <c r="AP297" s="38"/>
      <c r="AQ297" s="38"/>
      <c r="AR297" s="38"/>
      <c r="AS297" s="38"/>
    </row>
    <row r="298" spans="40:45" x14ac:dyDescent="0.25">
      <c r="AN298" s="38"/>
      <c r="AO298" s="38"/>
      <c r="AP298" s="38"/>
      <c r="AQ298" s="38"/>
      <c r="AR298" s="38"/>
      <c r="AS298" s="38"/>
    </row>
    <row r="299" spans="40:45" x14ac:dyDescent="0.25">
      <c r="AN299" s="38"/>
      <c r="AO299" s="38"/>
      <c r="AP299" s="38"/>
      <c r="AQ299" s="38"/>
      <c r="AR299" s="38"/>
      <c r="AS299" s="38"/>
    </row>
    <row r="300" spans="40:45" x14ac:dyDescent="0.25">
      <c r="AN300" s="38"/>
      <c r="AO300" s="38"/>
      <c r="AP300" s="38"/>
      <c r="AQ300" s="38"/>
      <c r="AR300" s="38"/>
      <c r="AS300" s="38"/>
    </row>
    <row r="301" spans="40:45" x14ac:dyDescent="0.25">
      <c r="AN301" s="38"/>
      <c r="AO301" s="38"/>
      <c r="AP301" s="38"/>
      <c r="AQ301" s="38"/>
      <c r="AR301" s="38"/>
      <c r="AS301" s="38"/>
    </row>
    <row r="302" spans="40:45" x14ac:dyDescent="0.25">
      <c r="AN302" s="38"/>
      <c r="AO302" s="38"/>
      <c r="AP302" s="38"/>
      <c r="AQ302" s="38"/>
      <c r="AR302" s="38"/>
      <c r="AS302" s="38"/>
    </row>
    <row r="303" spans="40:45" x14ac:dyDescent="0.25">
      <c r="AN303" s="38"/>
      <c r="AO303" s="38"/>
      <c r="AP303" s="38"/>
      <c r="AQ303" s="38"/>
      <c r="AR303" s="38"/>
      <c r="AS303" s="38"/>
    </row>
    <row r="304" spans="40:45" x14ac:dyDescent="0.25">
      <c r="AN304" s="38"/>
      <c r="AO304" s="38"/>
      <c r="AP304" s="38"/>
      <c r="AQ304" s="38"/>
      <c r="AR304" s="38"/>
      <c r="AS304" s="38"/>
    </row>
    <row r="305" spans="40:45" x14ac:dyDescent="0.25">
      <c r="AN305" s="38"/>
      <c r="AO305" s="38"/>
      <c r="AP305" s="38"/>
      <c r="AQ305" s="38"/>
      <c r="AR305" s="38"/>
      <c r="AS305" s="38"/>
    </row>
    <row r="306" spans="40:45" x14ac:dyDescent="0.25">
      <c r="AN306" s="38"/>
      <c r="AO306" s="38"/>
      <c r="AP306" s="38"/>
      <c r="AQ306" s="38"/>
      <c r="AR306" s="38"/>
      <c r="AS306" s="38"/>
    </row>
    <row r="307" spans="40:45" x14ac:dyDescent="0.25">
      <c r="AN307" s="38"/>
      <c r="AO307" s="38"/>
      <c r="AP307" s="38"/>
      <c r="AQ307" s="38"/>
      <c r="AR307" s="38"/>
      <c r="AS307" s="38"/>
    </row>
    <row r="308" spans="40:45" x14ac:dyDescent="0.25">
      <c r="AN308" s="38"/>
      <c r="AO308" s="38"/>
      <c r="AP308" s="38"/>
      <c r="AQ308" s="38"/>
      <c r="AR308" s="38"/>
      <c r="AS308" s="38"/>
    </row>
    <row r="309" spans="40:45" x14ac:dyDescent="0.25">
      <c r="AN309" s="38"/>
      <c r="AO309" s="38"/>
      <c r="AP309" s="38"/>
      <c r="AQ309" s="38"/>
      <c r="AR309" s="38"/>
      <c r="AS309" s="38"/>
    </row>
    <row r="310" spans="40:45" x14ac:dyDescent="0.25">
      <c r="AN310" s="38"/>
      <c r="AO310" s="38"/>
      <c r="AP310" s="38"/>
      <c r="AQ310" s="38"/>
      <c r="AR310" s="38"/>
      <c r="AS310" s="38"/>
    </row>
    <row r="311" spans="40:45" x14ac:dyDescent="0.25">
      <c r="AN311" s="38"/>
      <c r="AO311" s="38"/>
      <c r="AP311" s="38"/>
      <c r="AQ311" s="38"/>
      <c r="AR311" s="38"/>
      <c r="AS311" s="38"/>
    </row>
    <row r="312" spans="40:45" x14ac:dyDescent="0.25">
      <c r="AN312" s="38"/>
      <c r="AO312" s="38"/>
      <c r="AP312" s="38"/>
      <c r="AQ312" s="38"/>
      <c r="AR312" s="38"/>
      <c r="AS312" s="38"/>
    </row>
    <row r="313" spans="40:45" x14ac:dyDescent="0.25">
      <c r="AN313" s="38"/>
      <c r="AO313" s="38"/>
      <c r="AP313" s="38"/>
      <c r="AQ313" s="38"/>
      <c r="AR313" s="38"/>
      <c r="AS313" s="38"/>
    </row>
    <row r="314" spans="40:45" x14ac:dyDescent="0.25">
      <c r="AN314" s="38"/>
      <c r="AO314" s="38"/>
      <c r="AP314" s="38"/>
      <c r="AQ314" s="38"/>
      <c r="AR314" s="38"/>
      <c r="AS314" s="38"/>
    </row>
    <row r="315" spans="40:45" x14ac:dyDescent="0.25">
      <c r="AN315" s="38"/>
      <c r="AO315" s="38"/>
      <c r="AP315" s="38"/>
      <c r="AQ315" s="38"/>
      <c r="AR315" s="38"/>
      <c r="AS315" s="38"/>
    </row>
    <row r="316" spans="40:45" x14ac:dyDescent="0.25">
      <c r="AN316" s="38"/>
      <c r="AO316" s="38"/>
      <c r="AP316" s="38"/>
      <c r="AQ316" s="38"/>
      <c r="AR316" s="38"/>
      <c r="AS316" s="38"/>
    </row>
    <row r="317" spans="40:45" x14ac:dyDescent="0.25">
      <c r="AN317" s="38"/>
      <c r="AO317" s="38"/>
      <c r="AP317" s="38"/>
      <c r="AQ317" s="38"/>
      <c r="AR317" s="38"/>
      <c r="AS317" s="38"/>
    </row>
    <row r="318" spans="40:45" x14ac:dyDescent="0.25">
      <c r="AN318" s="38"/>
      <c r="AO318" s="38"/>
      <c r="AP318" s="38"/>
      <c r="AQ318" s="38"/>
      <c r="AR318" s="38"/>
      <c r="AS318" s="38"/>
    </row>
    <row r="319" spans="40:45" x14ac:dyDescent="0.25">
      <c r="AN319" s="38"/>
      <c r="AO319" s="38"/>
      <c r="AP319" s="38"/>
      <c r="AQ319" s="38"/>
      <c r="AR319" s="38"/>
      <c r="AS319" s="38"/>
    </row>
    <row r="320" spans="40:45" x14ac:dyDescent="0.25">
      <c r="AN320" s="38"/>
      <c r="AO320" s="38"/>
      <c r="AP320" s="38"/>
      <c r="AQ320" s="38"/>
      <c r="AR320" s="38"/>
      <c r="AS320" s="38"/>
    </row>
    <row r="321" spans="40:45" x14ac:dyDescent="0.25">
      <c r="AN321" s="38"/>
      <c r="AO321" s="38"/>
      <c r="AP321" s="38"/>
      <c r="AQ321" s="38"/>
      <c r="AR321" s="38"/>
      <c r="AS321" s="38"/>
    </row>
    <row r="322" spans="40:45" x14ac:dyDescent="0.25">
      <c r="AN322" s="38"/>
      <c r="AO322" s="38"/>
      <c r="AP322" s="38"/>
      <c r="AQ322" s="38"/>
      <c r="AR322" s="38"/>
      <c r="AS322" s="38"/>
    </row>
    <row r="323" spans="40:45" x14ac:dyDescent="0.25">
      <c r="AN323" s="38"/>
      <c r="AO323" s="38"/>
      <c r="AP323" s="38"/>
      <c r="AQ323" s="38"/>
      <c r="AR323" s="38"/>
      <c r="AS323" s="38"/>
    </row>
    <row r="324" spans="40:45" x14ac:dyDescent="0.25">
      <c r="AN324" s="38"/>
      <c r="AO324" s="38"/>
      <c r="AP324" s="38"/>
      <c r="AQ324" s="38"/>
      <c r="AR324" s="38"/>
      <c r="AS324" s="38"/>
    </row>
    <row r="325" spans="40:45" x14ac:dyDescent="0.25">
      <c r="AN325" s="38"/>
      <c r="AO325" s="38"/>
      <c r="AP325" s="38"/>
      <c r="AQ325" s="38"/>
      <c r="AR325" s="38"/>
      <c r="AS325" s="38"/>
    </row>
    <row r="326" spans="40:45" x14ac:dyDescent="0.25">
      <c r="AN326" s="38"/>
      <c r="AO326" s="38"/>
      <c r="AP326" s="38"/>
      <c r="AQ326" s="38"/>
      <c r="AR326" s="38"/>
      <c r="AS326" s="38"/>
    </row>
    <row r="327" spans="40:45" x14ac:dyDescent="0.25">
      <c r="AN327" s="38"/>
      <c r="AO327" s="38"/>
      <c r="AP327" s="38"/>
      <c r="AQ327" s="38"/>
      <c r="AR327" s="38"/>
      <c r="AS327" s="38"/>
    </row>
    <row r="328" spans="40:45" x14ac:dyDescent="0.25">
      <c r="AN328" s="38"/>
      <c r="AO328" s="38"/>
      <c r="AP328" s="38"/>
      <c r="AQ328" s="38"/>
      <c r="AR328" s="38"/>
      <c r="AS328" s="38"/>
    </row>
    <row r="329" spans="40:45" x14ac:dyDescent="0.25">
      <c r="AN329" s="38"/>
      <c r="AO329" s="38"/>
      <c r="AP329" s="38"/>
      <c r="AQ329" s="38"/>
      <c r="AR329" s="38"/>
      <c r="AS329" s="38"/>
    </row>
    <row r="330" spans="40:45" x14ac:dyDescent="0.25">
      <c r="AN330" s="38"/>
      <c r="AO330" s="38"/>
      <c r="AP330" s="38"/>
      <c r="AQ330" s="38"/>
      <c r="AR330" s="38"/>
      <c r="AS330" s="38"/>
    </row>
    <row r="331" spans="40:45" x14ac:dyDescent="0.25">
      <c r="AN331" s="38"/>
      <c r="AO331" s="38"/>
      <c r="AP331" s="38"/>
      <c r="AQ331" s="38"/>
      <c r="AR331" s="38"/>
      <c r="AS331" s="38"/>
    </row>
    <row r="332" spans="40:45" x14ac:dyDescent="0.25">
      <c r="AN332" s="38"/>
      <c r="AO332" s="38"/>
      <c r="AP332" s="38"/>
      <c r="AQ332" s="38"/>
      <c r="AR332" s="38"/>
      <c r="AS332" s="38"/>
    </row>
    <row r="333" spans="40:45" x14ac:dyDescent="0.25">
      <c r="AN333" s="38"/>
      <c r="AO333" s="38"/>
      <c r="AP333" s="38"/>
      <c r="AQ333" s="38"/>
      <c r="AR333" s="38"/>
      <c r="AS333" s="38"/>
    </row>
    <row r="334" spans="40:45" x14ac:dyDescent="0.25">
      <c r="AN334" s="38"/>
      <c r="AO334" s="38"/>
      <c r="AP334" s="38"/>
      <c r="AQ334" s="38"/>
      <c r="AR334" s="38"/>
      <c r="AS334" s="38"/>
    </row>
    <row r="335" spans="40:45" x14ac:dyDescent="0.25">
      <c r="AN335" s="38"/>
      <c r="AO335" s="38"/>
      <c r="AP335" s="38"/>
      <c r="AQ335" s="38"/>
      <c r="AR335" s="38"/>
      <c r="AS335" s="38"/>
    </row>
    <row r="336" spans="40:45" x14ac:dyDescent="0.25">
      <c r="AN336" s="38"/>
      <c r="AO336" s="38"/>
      <c r="AP336" s="38"/>
      <c r="AQ336" s="38"/>
      <c r="AR336" s="38"/>
      <c r="AS336" s="38"/>
    </row>
    <row r="337" spans="40:45" x14ac:dyDescent="0.25">
      <c r="AN337" s="38"/>
      <c r="AO337" s="38"/>
      <c r="AP337" s="38"/>
      <c r="AQ337" s="38"/>
      <c r="AR337" s="38"/>
      <c r="AS337" s="38"/>
    </row>
    <row r="338" spans="40:45" x14ac:dyDescent="0.25">
      <c r="AN338" s="38"/>
      <c r="AO338" s="38"/>
      <c r="AP338" s="38"/>
      <c r="AQ338" s="38"/>
      <c r="AR338" s="38"/>
      <c r="AS338" s="38"/>
    </row>
    <row r="339" spans="40:45" x14ac:dyDescent="0.25">
      <c r="AN339" s="38"/>
      <c r="AO339" s="38"/>
      <c r="AP339" s="38"/>
      <c r="AQ339" s="38"/>
      <c r="AR339" s="38"/>
      <c r="AS339" s="38"/>
    </row>
    <row r="340" spans="40:45" x14ac:dyDescent="0.25">
      <c r="AN340" s="38"/>
      <c r="AO340" s="38"/>
      <c r="AP340" s="38"/>
      <c r="AQ340" s="38"/>
      <c r="AR340" s="38"/>
      <c r="AS340" s="38"/>
    </row>
    <row r="341" spans="40:45" x14ac:dyDescent="0.25">
      <c r="AN341" s="38"/>
      <c r="AO341" s="38"/>
      <c r="AP341" s="38"/>
      <c r="AQ341" s="38"/>
      <c r="AR341" s="38"/>
      <c r="AS341" s="38"/>
    </row>
    <row r="342" spans="40:45" x14ac:dyDescent="0.25">
      <c r="AN342" s="38"/>
      <c r="AO342" s="38"/>
      <c r="AP342" s="38"/>
      <c r="AQ342" s="38"/>
      <c r="AR342" s="38"/>
      <c r="AS342" s="38"/>
    </row>
    <row r="343" spans="40:45" x14ac:dyDescent="0.25">
      <c r="AN343" s="38"/>
      <c r="AO343" s="38"/>
      <c r="AP343" s="38"/>
      <c r="AQ343" s="38"/>
      <c r="AR343" s="38"/>
      <c r="AS343" s="38"/>
    </row>
    <row r="344" spans="40:45" x14ac:dyDescent="0.25">
      <c r="AN344" s="38"/>
      <c r="AO344" s="38"/>
      <c r="AP344" s="38"/>
      <c r="AQ344" s="38"/>
      <c r="AR344" s="38"/>
      <c r="AS344" s="38"/>
    </row>
    <row r="345" spans="40:45" x14ac:dyDescent="0.25">
      <c r="AN345" s="38"/>
      <c r="AO345" s="38"/>
      <c r="AP345" s="38"/>
      <c r="AQ345" s="38"/>
      <c r="AR345" s="38"/>
      <c r="AS345" s="38"/>
    </row>
    <row r="346" spans="40:45" x14ac:dyDescent="0.25">
      <c r="AN346" s="38"/>
      <c r="AO346" s="38"/>
      <c r="AP346" s="38"/>
      <c r="AQ346" s="38"/>
      <c r="AR346" s="38"/>
      <c r="AS346" s="38"/>
    </row>
    <row r="347" spans="40:45" x14ac:dyDescent="0.25">
      <c r="AN347" s="38"/>
      <c r="AO347" s="38"/>
      <c r="AP347" s="38"/>
      <c r="AQ347" s="38"/>
      <c r="AR347" s="38"/>
      <c r="AS347" s="38"/>
    </row>
    <row r="348" spans="40:45" x14ac:dyDescent="0.25">
      <c r="AN348" s="38"/>
      <c r="AO348" s="38"/>
      <c r="AP348" s="38"/>
      <c r="AQ348" s="38"/>
      <c r="AR348" s="38"/>
      <c r="AS348" s="38"/>
    </row>
    <row r="349" spans="40:45" x14ac:dyDescent="0.25">
      <c r="AN349" s="38"/>
      <c r="AO349" s="38"/>
      <c r="AP349" s="38"/>
      <c r="AQ349" s="38"/>
      <c r="AR349" s="38"/>
      <c r="AS349" s="38"/>
    </row>
    <row r="350" spans="40:45" x14ac:dyDescent="0.25">
      <c r="AN350" s="38"/>
      <c r="AO350" s="38"/>
      <c r="AP350" s="38"/>
      <c r="AQ350" s="38"/>
      <c r="AR350" s="38"/>
      <c r="AS350" s="38"/>
    </row>
    <row r="351" spans="40:45" x14ac:dyDescent="0.25">
      <c r="AN351" s="38"/>
      <c r="AO351" s="38"/>
      <c r="AP351" s="38"/>
      <c r="AQ351" s="38"/>
      <c r="AR351" s="38"/>
      <c r="AS351" s="38"/>
    </row>
    <row r="352" spans="40:45" x14ac:dyDescent="0.25">
      <c r="AN352" s="38"/>
      <c r="AO352" s="38"/>
      <c r="AP352" s="38"/>
      <c r="AQ352" s="38"/>
      <c r="AR352" s="38"/>
      <c r="AS352" s="38"/>
    </row>
    <row r="353" spans="40:45" x14ac:dyDescent="0.25">
      <c r="AN353" s="38"/>
      <c r="AO353" s="38"/>
      <c r="AP353" s="38"/>
      <c r="AQ353" s="38"/>
      <c r="AR353" s="38"/>
      <c r="AS353" s="38"/>
    </row>
    <row r="354" spans="40:45" x14ac:dyDescent="0.25">
      <c r="AN354" s="38"/>
      <c r="AO354" s="38"/>
      <c r="AP354" s="38"/>
      <c r="AQ354" s="38"/>
      <c r="AR354" s="38"/>
      <c r="AS354" s="38"/>
    </row>
    <row r="355" spans="40:45" x14ac:dyDescent="0.25">
      <c r="AN355" s="38"/>
      <c r="AO355" s="38"/>
      <c r="AP355" s="38"/>
      <c r="AQ355" s="38"/>
      <c r="AR355" s="38"/>
      <c r="AS355" s="38"/>
    </row>
    <row r="356" spans="40:45" x14ac:dyDescent="0.25">
      <c r="AN356" s="38"/>
      <c r="AO356" s="38"/>
      <c r="AP356" s="38"/>
      <c r="AQ356" s="38"/>
      <c r="AR356" s="38"/>
      <c r="AS356" s="38"/>
    </row>
    <row r="357" spans="40:45" x14ac:dyDescent="0.25">
      <c r="AN357" s="38"/>
      <c r="AO357" s="38"/>
      <c r="AP357" s="38"/>
      <c r="AQ357" s="38"/>
      <c r="AR357" s="38"/>
      <c r="AS357" s="38"/>
    </row>
    <row r="358" spans="40:45" x14ac:dyDescent="0.25">
      <c r="AN358" s="38"/>
      <c r="AO358" s="38"/>
      <c r="AP358" s="38"/>
      <c r="AQ358" s="38"/>
      <c r="AR358" s="38"/>
      <c r="AS358" s="38"/>
    </row>
    <row r="359" spans="40:45" x14ac:dyDescent="0.25">
      <c r="AN359" s="38"/>
      <c r="AO359" s="38"/>
      <c r="AP359" s="38"/>
      <c r="AQ359" s="38"/>
      <c r="AR359" s="38"/>
      <c r="AS359" s="38"/>
    </row>
    <row r="360" spans="40:45" x14ac:dyDescent="0.25">
      <c r="AN360" s="38"/>
      <c r="AO360" s="38"/>
      <c r="AP360" s="38"/>
      <c r="AQ360" s="38"/>
      <c r="AR360" s="38"/>
      <c r="AS360" s="38"/>
    </row>
    <row r="361" spans="40:45" x14ac:dyDescent="0.25">
      <c r="AN361" s="38"/>
      <c r="AO361" s="38"/>
      <c r="AP361" s="38"/>
      <c r="AQ361" s="38"/>
      <c r="AR361" s="38"/>
      <c r="AS361" s="38"/>
    </row>
    <row r="362" spans="40:45" x14ac:dyDescent="0.25">
      <c r="AN362" s="38"/>
      <c r="AO362" s="38"/>
      <c r="AP362" s="38"/>
      <c r="AQ362" s="38"/>
      <c r="AR362" s="38"/>
      <c r="AS362" s="38"/>
    </row>
    <row r="363" spans="40:45" x14ac:dyDescent="0.25">
      <c r="AN363" s="38"/>
      <c r="AO363" s="38"/>
      <c r="AP363" s="38"/>
      <c r="AQ363" s="38"/>
      <c r="AR363" s="38"/>
      <c r="AS363" s="38"/>
    </row>
    <row r="364" spans="40:45" x14ac:dyDescent="0.25">
      <c r="AN364" s="38"/>
      <c r="AO364" s="38"/>
      <c r="AP364" s="38"/>
      <c r="AQ364" s="38"/>
      <c r="AR364" s="38"/>
      <c r="AS364" s="38"/>
    </row>
    <row r="365" spans="40:45" x14ac:dyDescent="0.25">
      <c r="AN365" s="38"/>
      <c r="AO365" s="38"/>
      <c r="AP365" s="38"/>
      <c r="AQ365" s="38"/>
      <c r="AR365" s="38"/>
      <c r="AS365" s="38"/>
    </row>
    <row r="366" spans="40:45" x14ac:dyDescent="0.25">
      <c r="AN366" s="38"/>
      <c r="AO366" s="38"/>
      <c r="AP366" s="38"/>
      <c r="AQ366" s="38"/>
      <c r="AR366" s="38"/>
      <c r="AS366" s="38"/>
    </row>
    <row r="367" spans="40:45" x14ac:dyDescent="0.25">
      <c r="AN367" s="38"/>
      <c r="AO367" s="38"/>
      <c r="AP367" s="38"/>
      <c r="AQ367" s="38"/>
      <c r="AR367" s="38"/>
      <c r="AS367" s="38"/>
    </row>
    <row r="368" spans="40:45" x14ac:dyDescent="0.25">
      <c r="AN368" s="38"/>
      <c r="AO368" s="38"/>
      <c r="AP368" s="38"/>
      <c r="AQ368" s="38"/>
      <c r="AR368" s="38"/>
      <c r="AS368" s="38"/>
    </row>
    <row r="369" spans="40:45" x14ac:dyDescent="0.25">
      <c r="AN369" s="38"/>
      <c r="AO369" s="38"/>
      <c r="AP369" s="38"/>
      <c r="AQ369" s="38"/>
      <c r="AR369" s="38"/>
      <c r="AS369" s="38"/>
    </row>
    <row r="370" spans="40:45" x14ac:dyDescent="0.25">
      <c r="AN370" s="38"/>
      <c r="AO370" s="38"/>
      <c r="AP370" s="38"/>
      <c r="AQ370" s="38"/>
      <c r="AR370" s="38"/>
      <c r="AS370" s="38"/>
    </row>
    <row r="371" spans="40:45" x14ac:dyDescent="0.25">
      <c r="AN371" s="38"/>
      <c r="AO371" s="38"/>
      <c r="AP371" s="38"/>
      <c r="AQ371" s="38"/>
      <c r="AR371" s="38"/>
      <c r="AS371" s="38"/>
    </row>
    <row r="372" spans="40:45" x14ac:dyDescent="0.25">
      <c r="AN372" s="38"/>
      <c r="AO372" s="38"/>
      <c r="AP372" s="38"/>
      <c r="AQ372" s="38"/>
      <c r="AR372" s="38"/>
      <c r="AS372" s="38"/>
    </row>
    <row r="373" spans="40:45" x14ac:dyDescent="0.25">
      <c r="AN373" s="38"/>
      <c r="AO373" s="38"/>
      <c r="AP373" s="38"/>
      <c r="AQ373" s="38"/>
      <c r="AR373" s="38"/>
      <c r="AS373" s="38"/>
    </row>
    <row r="374" spans="40:45" x14ac:dyDescent="0.25">
      <c r="AN374" s="38"/>
      <c r="AO374" s="38"/>
      <c r="AP374" s="38"/>
      <c r="AQ374" s="38"/>
      <c r="AR374" s="38"/>
      <c r="AS374" s="38"/>
    </row>
    <row r="375" spans="40:45" x14ac:dyDescent="0.25">
      <c r="AN375" s="38"/>
      <c r="AO375" s="38"/>
      <c r="AP375" s="38"/>
      <c r="AQ375" s="38"/>
      <c r="AR375" s="38"/>
      <c r="AS375" s="38"/>
    </row>
    <row r="376" spans="40:45" x14ac:dyDescent="0.25">
      <c r="AN376" s="38"/>
      <c r="AO376" s="38"/>
      <c r="AP376" s="38"/>
      <c r="AQ376" s="38"/>
      <c r="AR376" s="38"/>
      <c r="AS376" s="38"/>
    </row>
    <row r="377" spans="40:45" x14ac:dyDescent="0.25">
      <c r="AN377" s="38"/>
      <c r="AO377" s="38"/>
      <c r="AP377" s="38"/>
      <c r="AQ377" s="38"/>
      <c r="AR377" s="38"/>
      <c r="AS377" s="38"/>
    </row>
    <row r="378" spans="40:45" x14ac:dyDescent="0.25">
      <c r="AN378" s="38"/>
      <c r="AO378" s="38"/>
      <c r="AP378" s="38"/>
      <c r="AQ378" s="38"/>
      <c r="AR378" s="38"/>
      <c r="AS378" s="38"/>
    </row>
    <row r="379" spans="40:45" x14ac:dyDescent="0.25">
      <c r="AN379" s="38"/>
      <c r="AO379" s="38"/>
      <c r="AP379" s="38"/>
      <c r="AQ379" s="38"/>
      <c r="AR379" s="38"/>
      <c r="AS379" s="38"/>
    </row>
    <row r="380" spans="40:45" x14ac:dyDescent="0.25">
      <c r="AN380" s="38"/>
      <c r="AO380" s="38"/>
      <c r="AP380" s="38"/>
      <c r="AQ380" s="38"/>
      <c r="AR380" s="38"/>
      <c r="AS380" s="38"/>
    </row>
    <row r="381" spans="40:45" x14ac:dyDescent="0.25">
      <c r="AN381" s="38"/>
      <c r="AO381" s="38"/>
      <c r="AP381" s="38"/>
      <c r="AQ381" s="38"/>
      <c r="AR381" s="38"/>
      <c r="AS381" s="38"/>
    </row>
    <row r="382" spans="40:45" x14ac:dyDescent="0.25">
      <c r="AN382" s="38"/>
      <c r="AO382" s="38"/>
      <c r="AP382" s="38"/>
      <c r="AQ382" s="38"/>
      <c r="AR382" s="38"/>
      <c r="AS382" s="38"/>
    </row>
    <row r="383" spans="40:45" x14ac:dyDescent="0.25">
      <c r="AN383" s="38"/>
      <c r="AO383" s="38"/>
      <c r="AP383" s="38"/>
      <c r="AQ383" s="38"/>
      <c r="AR383" s="38"/>
      <c r="AS383" s="38"/>
    </row>
    <row r="384" spans="40:45" x14ac:dyDescent="0.25">
      <c r="AN384" s="38"/>
      <c r="AO384" s="38"/>
      <c r="AP384" s="38"/>
      <c r="AQ384" s="38"/>
      <c r="AR384" s="38"/>
      <c r="AS384" s="38"/>
    </row>
    <row r="385" spans="40:45" x14ac:dyDescent="0.25">
      <c r="AN385" s="38"/>
      <c r="AO385" s="38"/>
      <c r="AP385" s="38"/>
      <c r="AQ385" s="38"/>
      <c r="AR385" s="38"/>
      <c r="AS385" s="38"/>
    </row>
    <row r="386" spans="40:45" x14ac:dyDescent="0.25">
      <c r="AN386" s="38"/>
      <c r="AO386" s="38"/>
      <c r="AP386" s="38"/>
      <c r="AQ386" s="38"/>
      <c r="AR386" s="38"/>
      <c r="AS386" s="38"/>
    </row>
    <row r="387" spans="40:45" x14ac:dyDescent="0.25">
      <c r="AN387" s="38"/>
      <c r="AO387" s="38"/>
      <c r="AP387" s="38"/>
      <c r="AQ387" s="38"/>
      <c r="AR387" s="38"/>
      <c r="AS387" s="38"/>
    </row>
    <row r="388" spans="40:45" x14ac:dyDescent="0.25">
      <c r="AN388" s="38"/>
      <c r="AO388" s="38"/>
      <c r="AP388" s="38"/>
      <c r="AQ388" s="38"/>
      <c r="AR388" s="38"/>
      <c r="AS388" s="38"/>
    </row>
    <row r="389" spans="40:45" x14ac:dyDescent="0.25">
      <c r="AN389" s="38"/>
      <c r="AO389" s="38"/>
      <c r="AP389" s="38"/>
      <c r="AQ389" s="38"/>
      <c r="AR389" s="38"/>
      <c r="AS389" s="38"/>
    </row>
    <row r="390" spans="40:45" x14ac:dyDescent="0.25">
      <c r="AN390" s="38"/>
      <c r="AO390" s="38"/>
      <c r="AP390" s="38"/>
      <c r="AQ390" s="38"/>
      <c r="AR390" s="38"/>
      <c r="AS390" s="38"/>
    </row>
    <row r="391" spans="40:45" x14ac:dyDescent="0.25">
      <c r="AN391" s="38"/>
      <c r="AO391" s="38"/>
      <c r="AP391" s="38"/>
      <c r="AQ391" s="38"/>
      <c r="AR391" s="38"/>
      <c r="AS391" s="38"/>
    </row>
    <row r="392" spans="40:45" x14ac:dyDescent="0.25">
      <c r="AN392" s="38"/>
      <c r="AO392" s="38"/>
      <c r="AP392" s="38"/>
      <c r="AQ392" s="38"/>
      <c r="AR392" s="38"/>
      <c r="AS392" s="38"/>
    </row>
    <row r="393" spans="40:45" x14ac:dyDescent="0.25">
      <c r="AN393" s="38"/>
      <c r="AO393" s="38"/>
      <c r="AP393" s="38"/>
      <c r="AQ393" s="38"/>
      <c r="AR393" s="38"/>
      <c r="AS393" s="38"/>
    </row>
    <row r="394" spans="40:45" x14ac:dyDescent="0.25">
      <c r="AN394" s="38"/>
      <c r="AO394" s="38"/>
      <c r="AP394" s="38"/>
      <c r="AQ394" s="38"/>
      <c r="AR394" s="38"/>
      <c r="AS394" s="38"/>
    </row>
    <row r="395" spans="40:45" x14ac:dyDescent="0.25">
      <c r="AN395" s="38"/>
      <c r="AO395" s="38"/>
      <c r="AP395" s="38"/>
      <c r="AQ395" s="38"/>
      <c r="AR395" s="38"/>
      <c r="AS395" s="38"/>
    </row>
    <row r="396" spans="40:45" x14ac:dyDescent="0.25">
      <c r="AN396" s="38"/>
      <c r="AO396" s="38"/>
      <c r="AP396" s="38"/>
      <c r="AQ396" s="38"/>
      <c r="AR396" s="38"/>
      <c r="AS396" s="38"/>
    </row>
    <row r="397" spans="40:45" x14ac:dyDescent="0.25">
      <c r="AN397" s="38"/>
      <c r="AO397" s="38"/>
      <c r="AP397" s="38"/>
      <c r="AQ397" s="38"/>
      <c r="AR397" s="38"/>
      <c r="AS397" s="38"/>
    </row>
    <row r="398" spans="40:45" x14ac:dyDescent="0.25">
      <c r="AN398" s="38"/>
      <c r="AO398" s="38"/>
      <c r="AP398" s="38"/>
      <c r="AQ398" s="38"/>
      <c r="AR398" s="38"/>
      <c r="AS398" s="38"/>
    </row>
    <row r="399" spans="40:45" x14ac:dyDescent="0.25">
      <c r="AN399" s="38"/>
      <c r="AO399" s="38"/>
      <c r="AP399" s="38"/>
      <c r="AQ399" s="38"/>
      <c r="AR399" s="38"/>
      <c r="AS399" s="38"/>
    </row>
    <row r="400" spans="40:45" x14ac:dyDescent="0.25">
      <c r="AN400" s="38"/>
      <c r="AO400" s="38"/>
      <c r="AP400" s="38"/>
      <c r="AQ400" s="38"/>
      <c r="AR400" s="38"/>
      <c r="AS400" s="38"/>
    </row>
    <row r="401" spans="40:45" x14ac:dyDescent="0.25">
      <c r="AN401" s="38"/>
      <c r="AO401" s="38"/>
      <c r="AP401" s="38"/>
      <c r="AQ401" s="38"/>
      <c r="AR401" s="38"/>
      <c r="AS401" s="38"/>
    </row>
    <row r="402" spans="40:45" x14ac:dyDescent="0.25">
      <c r="AN402" s="38"/>
      <c r="AO402" s="38"/>
      <c r="AP402" s="38"/>
      <c r="AQ402" s="38"/>
      <c r="AR402" s="38"/>
      <c r="AS402" s="38"/>
    </row>
    <row r="403" spans="40:45" x14ac:dyDescent="0.25">
      <c r="AN403" s="38"/>
      <c r="AO403" s="38"/>
      <c r="AP403" s="38"/>
      <c r="AQ403" s="38"/>
      <c r="AR403" s="38"/>
      <c r="AS403" s="38"/>
    </row>
    <row r="404" spans="40:45" x14ac:dyDescent="0.25">
      <c r="AN404" s="38"/>
      <c r="AO404" s="38"/>
      <c r="AP404" s="38"/>
      <c r="AQ404" s="38"/>
      <c r="AR404" s="38"/>
      <c r="AS404" s="38"/>
    </row>
    <row r="405" spans="40:45" x14ac:dyDescent="0.25">
      <c r="AN405" s="38"/>
      <c r="AO405" s="38"/>
      <c r="AP405" s="38"/>
      <c r="AQ405" s="38"/>
      <c r="AR405" s="38"/>
      <c r="AS405" s="38"/>
    </row>
    <row r="406" spans="40:45" x14ac:dyDescent="0.25">
      <c r="AN406" s="38"/>
      <c r="AO406" s="38"/>
      <c r="AP406" s="38"/>
      <c r="AQ406" s="38"/>
      <c r="AR406" s="38"/>
      <c r="AS406" s="38"/>
    </row>
    <row r="407" spans="40:45" x14ac:dyDescent="0.25">
      <c r="AN407" s="38"/>
      <c r="AO407" s="38"/>
      <c r="AP407" s="38"/>
      <c r="AQ407" s="38"/>
      <c r="AR407" s="38"/>
      <c r="AS407" s="38"/>
    </row>
    <row r="408" spans="40:45" x14ac:dyDescent="0.25">
      <c r="AN408" s="38"/>
      <c r="AO408" s="38"/>
      <c r="AP408" s="38"/>
      <c r="AQ408" s="38"/>
      <c r="AR408" s="38"/>
      <c r="AS408" s="38"/>
    </row>
    <row r="409" spans="40:45" x14ac:dyDescent="0.25">
      <c r="AN409" s="38"/>
      <c r="AO409" s="38"/>
      <c r="AP409" s="38"/>
      <c r="AQ409" s="38"/>
      <c r="AR409" s="38"/>
      <c r="AS409" s="38"/>
    </row>
    <row r="410" spans="40:45" x14ac:dyDescent="0.25">
      <c r="AN410" s="38"/>
      <c r="AO410" s="38"/>
      <c r="AP410" s="38"/>
      <c r="AQ410" s="38"/>
      <c r="AR410" s="38"/>
      <c r="AS410" s="38"/>
    </row>
    <row r="411" spans="40:45" x14ac:dyDescent="0.25">
      <c r="AN411" s="38"/>
      <c r="AO411" s="38"/>
      <c r="AP411" s="38"/>
      <c r="AQ411" s="38"/>
      <c r="AR411" s="38"/>
      <c r="AS411" s="38"/>
    </row>
    <row r="412" spans="40:45" x14ac:dyDescent="0.25">
      <c r="AN412" s="38"/>
      <c r="AO412" s="38"/>
      <c r="AP412" s="38"/>
      <c r="AQ412" s="38"/>
      <c r="AR412" s="38"/>
      <c r="AS412" s="38"/>
    </row>
    <row r="413" spans="40:45" x14ac:dyDescent="0.25">
      <c r="AN413" s="38"/>
      <c r="AO413" s="38"/>
      <c r="AP413" s="38"/>
      <c r="AQ413" s="38"/>
      <c r="AR413" s="38"/>
      <c r="AS413" s="38"/>
    </row>
    <row r="414" spans="40:45" x14ac:dyDescent="0.25">
      <c r="AN414" s="38"/>
      <c r="AO414" s="38"/>
      <c r="AP414" s="38"/>
      <c r="AQ414" s="38"/>
      <c r="AR414" s="38"/>
      <c r="AS414" s="38"/>
    </row>
    <row r="415" spans="40:45" x14ac:dyDescent="0.25">
      <c r="AN415" s="38"/>
      <c r="AO415" s="38"/>
      <c r="AP415" s="38"/>
      <c r="AQ415" s="38"/>
      <c r="AR415" s="38"/>
      <c r="AS415" s="38"/>
    </row>
    <row r="416" spans="40:45" x14ac:dyDescent="0.25">
      <c r="AN416" s="38"/>
      <c r="AO416" s="38"/>
      <c r="AP416" s="38"/>
      <c r="AQ416" s="38"/>
      <c r="AR416" s="38"/>
      <c r="AS416" s="38"/>
    </row>
    <row r="417" spans="40:45" x14ac:dyDescent="0.25">
      <c r="AN417" s="38"/>
      <c r="AO417" s="38"/>
      <c r="AP417" s="38"/>
      <c r="AQ417" s="38"/>
      <c r="AR417" s="38"/>
      <c r="AS417" s="38"/>
    </row>
    <row r="418" spans="40:45" x14ac:dyDescent="0.25">
      <c r="AN418" s="38"/>
      <c r="AO418" s="38"/>
      <c r="AP418" s="38"/>
      <c r="AQ418" s="38"/>
      <c r="AR418" s="38"/>
      <c r="AS418" s="38"/>
    </row>
    <row r="419" spans="40:45" x14ac:dyDescent="0.25">
      <c r="AN419" s="38"/>
      <c r="AO419" s="38"/>
      <c r="AP419" s="38"/>
      <c r="AQ419" s="38"/>
      <c r="AR419" s="38"/>
      <c r="AS419" s="38"/>
    </row>
    <row r="420" spans="40:45" x14ac:dyDescent="0.25">
      <c r="AN420" s="38"/>
      <c r="AO420" s="38"/>
      <c r="AP420" s="38"/>
      <c r="AQ420" s="38"/>
      <c r="AR420" s="38"/>
      <c r="AS420" s="38"/>
    </row>
    <row r="421" spans="40:45" x14ac:dyDescent="0.25">
      <c r="AN421" s="38"/>
      <c r="AO421" s="38"/>
      <c r="AP421" s="38"/>
      <c r="AQ421" s="38"/>
      <c r="AR421" s="38"/>
      <c r="AS421" s="38"/>
    </row>
    <row r="422" spans="40:45" x14ac:dyDescent="0.25">
      <c r="AN422" s="38"/>
      <c r="AO422" s="38"/>
      <c r="AP422" s="38"/>
      <c r="AQ422" s="38"/>
      <c r="AR422" s="38"/>
      <c r="AS422" s="38"/>
    </row>
    <row r="423" spans="40:45" x14ac:dyDescent="0.25">
      <c r="AN423" s="38"/>
      <c r="AO423" s="38"/>
      <c r="AP423" s="38"/>
      <c r="AQ423" s="38"/>
      <c r="AR423" s="38"/>
      <c r="AS423" s="38"/>
    </row>
    <row r="424" spans="40:45" x14ac:dyDescent="0.25">
      <c r="AN424" s="38"/>
      <c r="AO424" s="38"/>
      <c r="AP424" s="38"/>
      <c r="AQ424" s="38"/>
      <c r="AR424" s="38"/>
      <c r="AS424" s="38"/>
    </row>
    <row r="425" spans="40:45" x14ac:dyDescent="0.25">
      <c r="AN425" s="38"/>
      <c r="AO425" s="38"/>
      <c r="AP425" s="38"/>
      <c r="AQ425" s="38"/>
      <c r="AR425" s="38"/>
      <c r="AS425" s="38"/>
    </row>
    <row r="426" spans="40:45" x14ac:dyDescent="0.25">
      <c r="AN426" s="38"/>
      <c r="AO426" s="38"/>
      <c r="AP426" s="38"/>
      <c r="AQ426" s="38"/>
      <c r="AR426" s="38"/>
      <c r="AS426" s="38"/>
    </row>
    <row r="427" spans="40:45" x14ac:dyDescent="0.25">
      <c r="AN427" s="38"/>
      <c r="AO427" s="38"/>
      <c r="AP427" s="38"/>
      <c r="AQ427" s="38"/>
      <c r="AR427" s="38"/>
      <c r="AS427" s="38"/>
    </row>
    <row r="428" spans="40:45" x14ac:dyDescent="0.25">
      <c r="AN428" s="38"/>
      <c r="AO428" s="38"/>
      <c r="AP428" s="38"/>
      <c r="AQ428" s="38"/>
      <c r="AR428" s="38"/>
      <c r="AS428" s="38"/>
    </row>
    <row r="429" spans="40:45" x14ac:dyDescent="0.25">
      <c r="AN429" s="38"/>
      <c r="AO429" s="38"/>
      <c r="AP429" s="38"/>
      <c r="AQ429" s="38"/>
      <c r="AR429" s="38"/>
      <c r="AS429" s="38"/>
    </row>
    <row r="430" spans="40:45" x14ac:dyDescent="0.25">
      <c r="AN430" s="38"/>
      <c r="AO430" s="38"/>
      <c r="AP430" s="38"/>
      <c r="AQ430" s="38"/>
      <c r="AR430" s="38"/>
      <c r="AS430" s="38"/>
    </row>
    <row r="431" spans="40:45" x14ac:dyDescent="0.25">
      <c r="AN431" s="38"/>
      <c r="AO431" s="38"/>
      <c r="AP431" s="38"/>
      <c r="AQ431" s="38"/>
      <c r="AR431" s="38"/>
      <c r="AS431" s="38"/>
    </row>
    <row r="432" spans="40:45" x14ac:dyDescent="0.25">
      <c r="AN432" s="38"/>
      <c r="AO432" s="38"/>
      <c r="AP432" s="38"/>
      <c r="AQ432" s="38"/>
      <c r="AR432" s="38"/>
      <c r="AS432" s="38"/>
    </row>
    <row r="433" spans="40:45" x14ac:dyDescent="0.25">
      <c r="AN433" s="38"/>
      <c r="AO433" s="38"/>
      <c r="AP433" s="38"/>
      <c r="AQ433" s="38"/>
      <c r="AR433" s="38"/>
      <c r="AS433" s="38"/>
    </row>
    <row r="434" spans="40:45" x14ac:dyDescent="0.25">
      <c r="AN434" s="38"/>
      <c r="AO434" s="38"/>
      <c r="AP434" s="38"/>
      <c r="AQ434" s="38"/>
      <c r="AR434" s="38"/>
      <c r="AS434" s="38"/>
    </row>
    <row r="435" spans="40:45" x14ac:dyDescent="0.25">
      <c r="AN435" s="38"/>
      <c r="AO435" s="38"/>
      <c r="AP435" s="38"/>
      <c r="AQ435" s="38"/>
      <c r="AR435" s="38"/>
      <c r="AS435" s="38"/>
    </row>
    <row r="436" spans="40:45" x14ac:dyDescent="0.25">
      <c r="AN436" s="38"/>
      <c r="AO436" s="38"/>
      <c r="AP436" s="38"/>
      <c r="AQ436" s="38"/>
      <c r="AR436" s="38"/>
      <c r="AS436" s="38"/>
    </row>
    <row r="437" spans="40:45" x14ac:dyDescent="0.25">
      <c r="AN437" s="38"/>
      <c r="AO437" s="38"/>
      <c r="AP437" s="38"/>
      <c r="AQ437" s="38"/>
      <c r="AR437" s="38"/>
      <c r="AS437" s="38"/>
    </row>
    <row r="438" spans="40:45" x14ac:dyDescent="0.25">
      <c r="AN438" s="38"/>
      <c r="AO438" s="38"/>
      <c r="AP438" s="38"/>
      <c r="AQ438" s="38"/>
      <c r="AR438" s="38"/>
      <c r="AS438" s="38"/>
    </row>
    <row r="439" spans="40:45" x14ac:dyDescent="0.25">
      <c r="AN439" s="38"/>
      <c r="AO439" s="38"/>
      <c r="AP439" s="38"/>
      <c r="AQ439" s="38"/>
      <c r="AR439" s="38"/>
      <c r="AS439" s="38"/>
    </row>
    <row r="440" spans="40:45" x14ac:dyDescent="0.25">
      <c r="AN440" s="38"/>
      <c r="AO440" s="38"/>
      <c r="AP440" s="38"/>
      <c r="AQ440" s="38"/>
      <c r="AR440" s="38"/>
      <c r="AS440" s="38"/>
    </row>
    <row r="441" spans="40:45" x14ac:dyDescent="0.25">
      <c r="AN441" s="38"/>
      <c r="AO441" s="38"/>
      <c r="AP441" s="38"/>
      <c r="AQ441" s="38"/>
      <c r="AR441" s="38"/>
      <c r="AS441" s="38"/>
    </row>
    <row r="442" spans="40:45" x14ac:dyDescent="0.25">
      <c r="AN442" s="38"/>
      <c r="AO442" s="38"/>
      <c r="AP442" s="38"/>
      <c r="AQ442" s="38"/>
      <c r="AR442" s="38"/>
      <c r="AS442" s="38"/>
    </row>
    <row r="443" spans="40:45" x14ac:dyDescent="0.25">
      <c r="AN443" s="38"/>
      <c r="AO443" s="38"/>
      <c r="AP443" s="38"/>
      <c r="AQ443" s="38"/>
      <c r="AR443" s="38"/>
      <c r="AS443" s="38"/>
    </row>
    <row r="444" spans="40:45" x14ac:dyDescent="0.25">
      <c r="AN444" s="38"/>
      <c r="AO444" s="38"/>
      <c r="AP444" s="38"/>
      <c r="AQ444" s="38"/>
      <c r="AR444" s="38"/>
      <c r="AS444" s="38"/>
    </row>
    <row r="445" spans="40:45" x14ac:dyDescent="0.25">
      <c r="AN445" s="38"/>
      <c r="AO445" s="38"/>
      <c r="AP445" s="38"/>
      <c r="AQ445" s="38"/>
      <c r="AR445" s="38"/>
      <c r="AS445" s="38"/>
    </row>
    <row r="446" spans="40:45" x14ac:dyDescent="0.25">
      <c r="AN446" s="38"/>
      <c r="AO446" s="38"/>
      <c r="AP446" s="38"/>
      <c r="AQ446" s="38"/>
      <c r="AR446" s="38"/>
      <c r="AS446" s="38"/>
    </row>
    <row r="447" spans="40:45" x14ac:dyDescent="0.25">
      <c r="AN447" s="38"/>
      <c r="AO447" s="38"/>
      <c r="AP447" s="38"/>
      <c r="AQ447" s="38"/>
      <c r="AR447" s="38"/>
      <c r="AS447" s="38"/>
    </row>
    <row r="448" spans="40:45" x14ac:dyDescent="0.25">
      <c r="AN448" s="38"/>
      <c r="AO448" s="38"/>
      <c r="AP448" s="38"/>
      <c r="AQ448" s="38"/>
      <c r="AR448" s="38"/>
      <c r="AS448" s="38"/>
    </row>
    <row r="449" spans="40:45" x14ac:dyDescent="0.25">
      <c r="AN449" s="38"/>
      <c r="AO449" s="38"/>
      <c r="AP449" s="38"/>
      <c r="AQ449" s="38"/>
      <c r="AR449" s="38"/>
      <c r="AS449" s="38"/>
    </row>
    <row r="450" spans="40:45" x14ac:dyDescent="0.25">
      <c r="AN450" s="38"/>
      <c r="AO450" s="38"/>
      <c r="AP450" s="38"/>
      <c r="AQ450" s="38"/>
      <c r="AR450" s="38"/>
      <c r="AS450" s="38"/>
    </row>
    <row r="451" spans="40:45" x14ac:dyDescent="0.25">
      <c r="AN451" s="38"/>
      <c r="AO451" s="38"/>
      <c r="AP451" s="38"/>
      <c r="AQ451" s="38"/>
      <c r="AR451" s="38"/>
      <c r="AS451" s="38"/>
    </row>
    <row r="452" spans="40:45" x14ac:dyDescent="0.25">
      <c r="AN452" s="38"/>
      <c r="AO452" s="38"/>
      <c r="AP452" s="38"/>
      <c r="AQ452" s="38"/>
      <c r="AR452" s="38"/>
      <c r="AS452" s="38"/>
    </row>
    <row r="453" spans="40:45" x14ac:dyDescent="0.25">
      <c r="AN453" s="38"/>
      <c r="AO453" s="38"/>
      <c r="AP453" s="38"/>
      <c r="AQ453" s="38"/>
      <c r="AR453" s="38"/>
      <c r="AS453" s="38"/>
    </row>
    <row r="454" spans="40:45" x14ac:dyDescent="0.25">
      <c r="AN454" s="38"/>
      <c r="AO454" s="38"/>
      <c r="AP454" s="38"/>
      <c r="AQ454" s="38"/>
      <c r="AR454" s="38"/>
      <c r="AS454" s="38"/>
    </row>
    <row r="455" spans="40:45" x14ac:dyDescent="0.25">
      <c r="AN455" s="38"/>
      <c r="AO455" s="38"/>
      <c r="AP455" s="38"/>
      <c r="AQ455" s="38"/>
      <c r="AR455" s="38"/>
      <c r="AS455" s="38"/>
    </row>
    <row r="456" spans="40:45" x14ac:dyDescent="0.25">
      <c r="AN456" s="38"/>
      <c r="AO456" s="38"/>
      <c r="AP456" s="38"/>
      <c r="AQ456" s="38"/>
      <c r="AR456" s="38"/>
      <c r="AS456" s="38"/>
    </row>
    <row r="457" spans="40:45" x14ac:dyDescent="0.25">
      <c r="AN457" s="38"/>
      <c r="AO457" s="38"/>
      <c r="AP457" s="38"/>
      <c r="AQ457" s="38"/>
      <c r="AR457" s="38"/>
      <c r="AS457" s="38"/>
    </row>
    <row r="458" spans="40:45" x14ac:dyDescent="0.25">
      <c r="AN458" s="38"/>
      <c r="AO458" s="38"/>
      <c r="AP458" s="38"/>
      <c r="AQ458" s="38"/>
      <c r="AR458" s="38"/>
      <c r="AS458" s="38"/>
    </row>
    <row r="459" spans="40:45" x14ac:dyDescent="0.25">
      <c r="AN459" s="38"/>
      <c r="AO459" s="38"/>
      <c r="AP459" s="38"/>
      <c r="AQ459" s="38"/>
      <c r="AR459" s="38"/>
      <c r="AS459" s="38"/>
    </row>
    <row r="460" spans="40:45" x14ac:dyDescent="0.25">
      <c r="AN460" s="38"/>
      <c r="AO460" s="38"/>
      <c r="AP460" s="38"/>
      <c r="AQ460" s="38"/>
      <c r="AR460" s="38"/>
      <c r="AS460" s="38"/>
    </row>
    <row r="461" spans="40:45" x14ac:dyDescent="0.25">
      <c r="AN461" s="38"/>
      <c r="AO461" s="38"/>
      <c r="AP461" s="38"/>
      <c r="AQ461" s="38"/>
      <c r="AR461" s="38"/>
      <c r="AS461" s="38"/>
    </row>
    <row r="462" spans="40:45" x14ac:dyDescent="0.25">
      <c r="AN462" s="38"/>
      <c r="AO462" s="38"/>
      <c r="AP462" s="38"/>
      <c r="AQ462" s="38"/>
      <c r="AR462" s="38"/>
      <c r="AS462" s="38"/>
    </row>
    <row r="463" spans="40:45" x14ac:dyDescent="0.25">
      <c r="AN463" s="38"/>
      <c r="AO463" s="38"/>
      <c r="AP463" s="38"/>
      <c r="AQ463" s="38"/>
      <c r="AR463" s="38"/>
      <c r="AS463" s="38"/>
    </row>
    <row r="464" spans="40:45" x14ac:dyDescent="0.25">
      <c r="AN464" s="38"/>
      <c r="AO464" s="38"/>
      <c r="AP464" s="38"/>
      <c r="AQ464" s="38"/>
      <c r="AR464" s="38"/>
      <c r="AS464" s="38"/>
    </row>
    <row r="465" spans="40:45" x14ac:dyDescent="0.25">
      <c r="AN465" s="38"/>
      <c r="AO465" s="38"/>
      <c r="AP465" s="38"/>
      <c r="AQ465" s="38"/>
      <c r="AR465" s="38"/>
      <c r="AS465" s="38"/>
    </row>
    <row r="466" spans="40:45" x14ac:dyDescent="0.25">
      <c r="AN466" s="38"/>
      <c r="AO466" s="38"/>
      <c r="AP466" s="38"/>
      <c r="AQ466" s="38"/>
      <c r="AR466" s="38"/>
      <c r="AS466" s="38"/>
    </row>
    <row r="467" spans="40:45" x14ac:dyDescent="0.25">
      <c r="AN467" s="38"/>
      <c r="AO467" s="38"/>
      <c r="AP467" s="38"/>
      <c r="AQ467" s="38"/>
      <c r="AR467" s="38"/>
      <c r="AS467" s="38"/>
    </row>
    <row r="468" spans="40:45" x14ac:dyDescent="0.25">
      <c r="AN468" s="38"/>
      <c r="AO468" s="38"/>
      <c r="AP468" s="38"/>
      <c r="AQ468" s="38"/>
      <c r="AR468" s="38"/>
      <c r="AS468" s="38"/>
    </row>
    <row r="469" spans="40:45" x14ac:dyDescent="0.25">
      <c r="AN469" s="38"/>
      <c r="AO469" s="38"/>
      <c r="AP469" s="38"/>
      <c r="AQ469" s="38"/>
      <c r="AR469" s="38"/>
      <c r="AS469" s="38"/>
    </row>
    <row r="470" spans="40:45" x14ac:dyDescent="0.25">
      <c r="AN470" s="38"/>
      <c r="AO470" s="38"/>
      <c r="AP470" s="38"/>
      <c r="AQ470" s="38"/>
      <c r="AR470" s="38"/>
      <c r="AS470" s="38"/>
    </row>
    <row r="471" spans="40:45" x14ac:dyDescent="0.25">
      <c r="AN471" s="38"/>
      <c r="AO471" s="38"/>
      <c r="AP471" s="38"/>
      <c r="AQ471" s="38"/>
      <c r="AR471" s="38"/>
      <c r="AS471" s="38"/>
    </row>
    <row r="472" spans="40:45" x14ac:dyDescent="0.25">
      <c r="AN472" s="38"/>
      <c r="AO472" s="38"/>
      <c r="AP472" s="38"/>
      <c r="AQ472" s="38"/>
      <c r="AR472" s="38"/>
      <c r="AS472" s="38"/>
    </row>
    <row r="473" spans="40:45" x14ac:dyDescent="0.25">
      <c r="AN473" s="38"/>
      <c r="AO473" s="38"/>
      <c r="AP473" s="38"/>
      <c r="AQ473" s="38"/>
      <c r="AR473" s="38"/>
      <c r="AS473" s="38"/>
    </row>
    <row r="474" spans="40:45" x14ac:dyDescent="0.25">
      <c r="AN474" s="38"/>
      <c r="AO474" s="38"/>
      <c r="AP474" s="38"/>
      <c r="AQ474" s="38"/>
      <c r="AR474" s="38"/>
      <c r="AS474" s="38"/>
    </row>
    <row r="475" spans="40:45" x14ac:dyDescent="0.25">
      <c r="AN475" s="38"/>
      <c r="AO475" s="38"/>
      <c r="AP475" s="38"/>
      <c r="AQ475" s="38"/>
      <c r="AR475" s="38"/>
      <c r="AS475" s="38"/>
    </row>
    <row r="476" spans="40:45" x14ac:dyDescent="0.25">
      <c r="AN476" s="38"/>
      <c r="AO476" s="38"/>
      <c r="AP476" s="38"/>
      <c r="AQ476" s="38"/>
      <c r="AR476" s="38"/>
      <c r="AS476" s="38"/>
    </row>
    <row r="477" spans="40:45" x14ac:dyDescent="0.25">
      <c r="AN477" s="38"/>
      <c r="AO477" s="38"/>
      <c r="AP477" s="38"/>
      <c r="AQ477" s="38"/>
      <c r="AR477" s="38"/>
      <c r="AS477" s="38"/>
    </row>
    <row r="478" spans="40:45" x14ac:dyDescent="0.25">
      <c r="AN478" s="38"/>
      <c r="AO478" s="38"/>
      <c r="AP478" s="38"/>
      <c r="AQ478" s="38"/>
      <c r="AR478" s="38"/>
      <c r="AS478" s="38"/>
    </row>
    <row r="479" spans="40:45" x14ac:dyDescent="0.25">
      <c r="AN479" s="38"/>
      <c r="AO479" s="38"/>
      <c r="AP479" s="38"/>
      <c r="AQ479" s="38"/>
      <c r="AR479" s="38"/>
      <c r="AS479" s="38"/>
    </row>
    <row r="480" spans="40:45" x14ac:dyDescent="0.25">
      <c r="AN480" s="38"/>
      <c r="AO480" s="38"/>
      <c r="AP480" s="38"/>
      <c r="AQ480" s="38"/>
      <c r="AR480" s="38"/>
      <c r="AS480" s="38"/>
    </row>
    <row r="481" spans="40:45" x14ac:dyDescent="0.25">
      <c r="AN481" s="38"/>
      <c r="AO481" s="38"/>
      <c r="AP481" s="38"/>
      <c r="AQ481" s="38"/>
      <c r="AR481" s="38"/>
      <c r="AS481" s="38"/>
    </row>
    <row r="482" spans="40:45" x14ac:dyDescent="0.25">
      <c r="AN482" s="38"/>
      <c r="AO482" s="38"/>
      <c r="AP482" s="38"/>
      <c r="AQ482" s="38"/>
      <c r="AR482" s="38"/>
      <c r="AS482" s="38"/>
    </row>
    <row r="483" spans="40:45" x14ac:dyDescent="0.25">
      <c r="AN483" s="38"/>
      <c r="AO483" s="38"/>
      <c r="AP483" s="38"/>
      <c r="AQ483" s="38"/>
      <c r="AR483" s="38"/>
      <c r="AS483" s="38"/>
    </row>
    <row r="484" spans="40:45" x14ac:dyDescent="0.25">
      <c r="AN484" s="38"/>
      <c r="AO484" s="38"/>
      <c r="AP484" s="38"/>
      <c r="AQ484" s="38"/>
      <c r="AR484" s="38"/>
      <c r="AS484" s="38"/>
    </row>
    <row r="485" spans="40:45" x14ac:dyDescent="0.25">
      <c r="AN485" s="38"/>
      <c r="AO485" s="38"/>
      <c r="AP485" s="38"/>
      <c r="AQ485" s="38"/>
      <c r="AR485" s="38"/>
      <c r="AS485" s="38"/>
    </row>
    <row r="486" spans="40:45" x14ac:dyDescent="0.25">
      <c r="AN486" s="38"/>
      <c r="AO486" s="38"/>
      <c r="AP486" s="38"/>
      <c r="AQ486" s="38"/>
      <c r="AR486" s="38"/>
      <c r="AS486" s="38"/>
    </row>
    <row r="487" spans="40:45" x14ac:dyDescent="0.25">
      <c r="AN487" s="38"/>
      <c r="AO487" s="38"/>
      <c r="AP487" s="38"/>
      <c r="AQ487" s="38"/>
      <c r="AR487" s="38"/>
      <c r="AS487" s="38"/>
    </row>
    <row r="488" spans="40:45" x14ac:dyDescent="0.25">
      <c r="AN488" s="38"/>
      <c r="AO488" s="38"/>
      <c r="AP488" s="38"/>
      <c r="AQ488" s="38"/>
      <c r="AR488" s="38"/>
      <c r="AS488" s="38"/>
    </row>
    <row r="489" spans="40:45" x14ac:dyDescent="0.25">
      <c r="AN489" s="38"/>
      <c r="AO489" s="38"/>
      <c r="AP489" s="38"/>
      <c r="AQ489" s="38"/>
      <c r="AR489" s="38"/>
      <c r="AS489" s="38"/>
    </row>
    <row r="490" spans="40:45" x14ac:dyDescent="0.25">
      <c r="AN490" s="38"/>
      <c r="AO490" s="38"/>
      <c r="AP490" s="38"/>
      <c r="AQ490" s="38"/>
      <c r="AR490" s="38"/>
      <c r="AS490" s="38"/>
    </row>
    <row r="491" spans="40:45" x14ac:dyDescent="0.25">
      <c r="AN491" s="38"/>
      <c r="AO491" s="38"/>
      <c r="AP491" s="38"/>
      <c r="AQ491" s="38"/>
      <c r="AR491" s="38"/>
      <c r="AS491" s="38"/>
    </row>
    <row r="492" spans="40:45" x14ac:dyDescent="0.25">
      <c r="AN492" s="38"/>
      <c r="AO492" s="38"/>
      <c r="AP492" s="38"/>
      <c r="AQ492" s="38"/>
      <c r="AR492" s="38"/>
      <c r="AS492" s="38"/>
    </row>
    <row r="493" spans="40:45" x14ac:dyDescent="0.25">
      <c r="AN493" s="38"/>
      <c r="AO493" s="38"/>
      <c r="AP493" s="38"/>
      <c r="AQ493" s="38"/>
      <c r="AR493" s="38"/>
      <c r="AS493" s="38"/>
    </row>
    <row r="494" spans="40:45" x14ac:dyDescent="0.25">
      <c r="AN494" s="38"/>
      <c r="AO494" s="38"/>
      <c r="AP494" s="38"/>
      <c r="AQ494" s="38"/>
      <c r="AR494" s="38"/>
      <c r="AS494" s="38"/>
    </row>
    <row r="495" spans="40:45" x14ac:dyDescent="0.25">
      <c r="AN495" s="38"/>
      <c r="AO495" s="38"/>
      <c r="AP495" s="38"/>
      <c r="AQ495" s="38"/>
      <c r="AR495" s="38"/>
      <c r="AS495" s="38"/>
    </row>
    <row r="496" spans="40:45" x14ac:dyDescent="0.25">
      <c r="AN496" s="38"/>
      <c r="AO496" s="38"/>
      <c r="AP496" s="38"/>
      <c r="AQ496" s="38"/>
      <c r="AR496" s="38"/>
      <c r="AS496" s="38"/>
    </row>
    <row r="497" spans="40:45" x14ac:dyDescent="0.25">
      <c r="AN497" s="38"/>
      <c r="AO497" s="38"/>
      <c r="AP497" s="38"/>
      <c r="AQ497" s="38"/>
      <c r="AR497" s="38"/>
      <c r="AS497" s="38"/>
    </row>
    <row r="498" spans="40:45" x14ac:dyDescent="0.25">
      <c r="AN498" s="38"/>
      <c r="AO498" s="38"/>
      <c r="AP498" s="38"/>
      <c r="AQ498" s="38"/>
      <c r="AR498" s="38"/>
      <c r="AS498" s="38"/>
    </row>
    <row r="499" spans="40:45" x14ac:dyDescent="0.25">
      <c r="AN499" s="38"/>
      <c r="AO499" s="38"/>
      <c r="AP499" s="38"/>
      <c r="AQ499" s="38"/>
      <c r="AR499" s="38"/>
      <c r="AS499" s="38"/>
    </row>
    <row r="500" spans="40:45" x14ac:dyDescent="0.25">
      <c r="AN500" s="38"/>
      <c r="AO500" s="38"/>
      <c r="AP500" s="38"/>
      <c r="AQ500" s="38"/>
      <c r="AR500" s="38"/>
      <c r="AS500" s="38"/>
    </row>
    <row r="501" spans="40:45" x14ac:dyDescent="0.25">
      <c r="AN501" s="38"/>
      <c r="AO501" s="38"/>
      <c r="AP501" s="38"/>
      <c r="AQ501" s="38"/>
      <c r="AR501" s="38"/>
      <c r="AS501" s="38"/>
    </row>
    <row r="502" spans="40:45" x14ac:dyDescent="0.25">
      <c r="AN502" s="38"/>
      <c r="AO502" s="38"/>
      <c r="AP502" s="38"/>
      <c r="AQ502" s="38"/>
      <c r="AR502" s="38"/>
      <c r="AS502" s="38"/>
    </row>
    <row r="503" spans="40:45" x14ac:dyDescent="0.25">
      <c r="AN503" s="38"/>
      <c r="AO503" s="38"/>
      <c r="AP503" s="38"/>
      <c r="AQ503" s="38"/>
      <c r="AR503" s="38"/>
      <c r="AS503" s="38"/>
    </row>
    <row r="504" spans="40:45" x14ac:dyDescent="0.25">
      <c r="AN504" s="38"/>
      <c r="AO504" s="38"/>
      <c r="AP504" s="38"/>
      <c r="AQ504" s="38"/>
      <c r="AR504" s="38"/>
      <c r="AS504" s="38"/>
    </row>
    <row r="505" spans="40:45" x14ac:dyDescent="0.25">
      <c r="AN505" s="38"/>
      <c r="AO505" s="38"/>
      <c r="AP505" s="38"/>
      <c r="AQ505" s="38"/>
      <c r="AR505" s="38"/>
      <c r="AS505" s="38"/>
    </row>
    <row r="506" spans="40:45" x14ac:dyDescent="0.25">
      <c r="AN506" s="38"/>
      <c r="AO506" s="38"/>
      <c r="AP506" s="38"/>
      <c r="AQ506" s="38"/>
      <c r="AR506" s="38"/>
      <c r="AS506" s="38"/>
    </row>
    <row r="507" spans="40:45" x14ac:dyDescent="0.25">
      <c r="AN507" s="38"/>
      <c r="AO507" s="38"/>
      <c r="AP507" s="38"/>
      <c r="AQ507" s="38"/>
      <c r="AR507" s="38"/>
      <c r="AS507" s="38"/>
    </row>
    <row r="508" spans="40:45" x14ac:dyDescent="0.25">
      <c r="AN508" s="38"/>
      <c r="AO508" s="38"/>
      <c r="AP508" s="38"/>
      <c r="AQ508" s="38"/>
      <c r="AR508" s="38"/>
      <c r="AS508" s="38"/>
    </row>
    <row r="509" spans="40:45" x14ac:dyDescent="0.25">
      <c r="AN509" s="38"/>
      <c r="AO509" s="38"/>
      <c r="AP509" s="38"/>
      <c r="AQ509" s="38"/>
      <c r="AR509" s="38"/>
      <c r="AS509" s="38"/>
    </row>
    <row r="510" spans="40:45" x14ac:dyDescent="0.25">
      <c r="AN510" s="38"/>
      <c r="AO510" s="38"/>
      <c r="AP510" s="38"/>
      <c r="AQ510" s="38"/>
      <c r="AR510" s="38"/>
      <c r="AS510" s="38"/>
    </row>
    <row r="511" spans="40:45" x14ac:dyDescent="0.25">
      <c r="AN511" s="38"/>
      <c r="AO511" s="38"/>
      <c r="AP511" s="38"/>
      <c r="AQ511" s="38"/>
      <c r="AR511" s="38"/>
      <c r="AS511" s="38"/>
    </row>
    <row r="512" spans="40:45" x14ac:dyDescent="0.25">
      <c r="AN512" s="38"/>
      <c r="AO512" s="38"/>
      <c r="AP512" s="38"/>
      <c r="AQ512" s="38"/>
      <c r="AR512" s="38"/>
      <c r="AS512" s="38"/>
    </row>
    <row r="513" spans="40:45" x14ac:dyDescent="0.25">
      <c r="AN513" s="38"/>
      <c r="AO513" s="38"/>
      <c r="AP513" s="38"/>
      <c r="AQ513" s="38"/>
      <c r="AR513" s="38"/>
      <c r="AS513" s="38"/>
    </row>
    <row r="514" spans="40:45" x14ac:dyDescent="0.25">
      <c r="AN514" s="38"/>
      <c r="AO514" s="38"/>
      <c r="AP514" s="38"/>
      <c r="AQ514" s="38"/>
      <c r="AR514" s="38"/>
      <c r="AS514" s="38"/>
    </row>
    <row r="515" spans="40:45" x14ac:dyDescent="0.25">
      <c r="AN515" s="38"/>
      <c r="AO515" s="38"/>
      <c r="AP515" s="38"/>
      <c r="AQ515" s="38"/>
      <c r="AR515" s="38"/>
      <c r="AS515" s="38"/>
    </row>
    <row r="516" spans="40:45" x14ac:dyDescent="0.25">
      <c r="AN516" s="38"/>
      <c r="AO516" s="38"/>
      <c r="AP516" s="38"/>
      <c r="AQ516" s="38"/>
      <c r="AR516" s="38"/>
      <c r="AS516" s="38"/>
    </row>
    <row r="517" spans="40:45" x14ac:dyDescent="0.25">
      <c r="AN517" s="38"/>
      <c r="AO517" s="38"/>
      <c r="AP517" s="38"/>
      <c r="AQ517" s="38"/>
      <c r="AR517" s="38"/>
      <c r="AS517" s="38"/>
    </row>
    <row r="518" spans="40:45" x14ac:dyDescent="0.25">
      <c r="AN518" s="38"/>
      <c r="AO518" s="38"/>
      <c r="AP518" s="38"/>
      <c r="AQ518" s="38"/>
      <c r="AR518" s="38"/>
      <c r="AS518" s="38"/>
    </row>
    <row r="519" spans="40:45" x14ac:dyDescent="0.25">
      <c r="AN519" s="38"/>
      <c r="AO519" s="38"/>
      <c r="AP519" s="38"/>
      <c r="AQ519" s="38"/>
      <c r="AR519" s="38"/>
      <c r="AS519" s="38"/>
    </row>
    <row r="520" spans="40:45" x14ac:dyDescent="0.25">
      <c r="AN520" s="38"/>
      <c r="AO520" s="38"/>
      <c r="AP520" s="38"/>
      <c r="AQ520" s="38"/>
      <c r="AR520" s="38"/>
      <c r="AS520" s="38"/>
    </row>
    <row r="521" spans="40:45" x14ac:dyDescent="0.25">
      <c r="AN521" s="38"/>
      <c r="AO521" s="38"/>
      <c r="AP521" s="38"/>
      <c r="AQ521" s="38"/>
      <c r="AR521" s="38"/>
      <c r="AS521" s="38"/>
    </row>
    <row r="522" spans="40:45" x14ac:dyDescent="0.25">
      <c r="AN522" s="38"/>
      <c r="AO522" s="38"/>
      <c r="AP522" s="38"/>
      <c r="AQ522" s="38"/>
      <c r="AR522" s="38"/>
      <c r="AS522" s="38"/>
    </row>
    <row r="523" spans="40:45" x14ac:dyDescent="0.25">
      <c r="AN523" s="38"/>
      <c r="AO523" s="38"/>
      <c r="AP523" s="38"/>
      <c r="AQ523" s="38"/>
      <c r="AR523" s="38"/>
      <c r="AS523" s="38"/>
    </row>
    <row r="524" spans="40:45" x14ac:dyDescent="0.25">
      <c r="AN524" s="38"/>
      <c r="AO524" s="38"/>
      <c r="AP524" s="38"/>
      <c r="AQ524" s="38"/>
      <c r="AR524" s="38"/>
      <c r="AS524" s="38"/>
    </row>
    <row r="525" spans="40:45" x14ac:dyDescent="0.25">
      <c r="AN525" s="38"/>
      <c r="AO525" s="38"/>
      <c r="AP525" s="38"/>
      <c r="AQ525" s="38"/>
      <c r="AR525" s="38"/>
      <c r="AS525" s="38"/>
    </row>
    <row r="526" spans="40:45" x14ac:dyDescent="0.25">
      <c r="AN526" s="38"/>
      <c r="AO526" s="38"/>
      <c r="AP526" s="38"/>
      <c r="AQ526" s="38"/>
      <c r="AR526" s="38"/>
      <c r="AS526" s="38"/>
    </row>
    <row r="527" spans="40:45" x14ac:dyDescent="0.25">
      <c r="AN527" s="38"/>
      <c r="AO527" s="38"/>
      <c r="AP527" s="38"/>
      <c r="AQ527" s="38"/>
      <c r="AR527" s="38"/>
      <c r="AS527" s="38"/>
    </row>
    <row r="528" spans="40:45" x14ac:dyDescent="0.25">
      <c r="AN528" s="38"/>
      <c r="AO528" s="38"/>
      <c r="AP528" s="38"/>
      <c r="AQ528" s="38"/>
      <c r="AR528" s="38"/>
      <c r="AS528" s="38"/>
    </row>
    <row r="529" spans="40:45" x14ac:dyDescent="0.25">
      <c r="AN529" s="38"/>
      <c r="AO529" s="38"/>
      <c r="AP529" s="38"/>
      <c r="AQ529" s="38"/>
      <c r="AR529" s="38"/>
      <c r="AS529" s="38"/>
    </row>
    <row r="530" spans="40:45" x14ac:dyDescent="0.25">
      <c r="AN530" s="38"/>
      <c r="AO530" s="38"/>
      <c r="AP530" s="38"/>
      <c r="AQ530" s="38"/>
      <c r="AR530" s="38"/>
      <c r="AS530" s="38"/>
    </row>
    <row r="531" spans="40:45" x14ac:dyDescent="0.25">
      <c r="AN531" s="38"/>
      <c r="AO531" s="38"/>
      <c r="AP531" s="38"/>
      <c r="AQ531" s="38"/>
      <c r="AR531" s="38"/>
      <c r="AS531" s="38"/>
    </row>
    <row r="532" spans="40:45" x14ac:dyDescent="0.25">
      <c r="AN532" s="38"/>
      <c r="AO532" s="38"/>
      <c r="AP532" s="38"/>
      <c r="AQ532" s="38"/>
      <c r="AR532" s="38"/>
      <c r="AS532" s="38"/>
    </row>
    <row r="533" spans="40:45" x14ac:dyDescent="0.25">
      <c r="AN533" s="38"/>
      <c r="AO533" s="38"/>
      <c r="AP533" s="38"/>
      <c r="AQ533" s="38"/>
      <c r="AR533" s="38"/>
      <c r="AS533" s="38"/>
    </row>
    <row r="534" spans="40:45" x14ac:dyDescent="0.25">
      <c r="AN534" s="38"/>
      <c r="AO534" s="38"/>
      <c r="AP534" s="38"/>
      <c r="AQ534" s="38"/>
      <c r="AR534" s="38"/>
      <c r="AS534" s="38"/>
    </row>
    <row r="535" spans="40:45" x14ac:dyDescent="0.25">
      <c r="AN535" s="38"/>
      <c r="AO535" s="38"/>
      <c r="AP535" s="38"/>
      <c r="AQ535" s="38"/>
      <c r="AR535" s="38"/>
      <c r="AS535" s="38"/>
    </row>
    <row r="536" spans="40:45" x14ac:dyDescent="0.25">
      <c r="AN536" s="38"/>
      <c r="AO536" s="38"/>
      <c r="AP536" s="38"/>
      <c r="AQ536" s="38"/>
      <c r="AR536" s="38"/>
      <c r="AS536" s="38"/>
    </row>
    <row r="537" spans="40:45" x14ac:dyDescent="0.25">
      <c r="AN537" s="38"/>
      <c r="AO537" s="38"/>
      <c r="AP537" s="38"/>
      <c r="AQ537" s="38"/>
      <c r="AR537" s="38"/>
      <c r="AS537" s="38"/>
    </row>
    <row r="538" spans="40:45" x14ac:dyDescent="0.25">
      <c r="AN538" s="38"/>
      <c r="AO538" s="38"/>
      <c r="AP538" s="38"/>
      <c r="AQ538" s="38"/>
      <c r="AR538" s="38"/>
      <c r="AS538" s="38"/>
    </row>
    <row r="539" spans="40:45" x14ac:dyDescent="0.25">
      <c r="AN539" s="38"/>
      <c r="AO539" s="38"/>
      <c r="AP539" s="38"/>
      <c r="AQ539" s="38"/>
      <c r="AR539" s="38"/>
      <c r="AS539" s="38"/>
    </row>
    <row r="540" spans="40:45" x14ac:dyDescent="0.25">
      <c r="AN540" s="38"/>
      <c r="AO540" s="38"/>
      <c r="AP540" s="38"/>
      <c r="AQ540" s="38"/>
      <c r="AR540" s="38"/>
      <c r="AS540" s="38"/>
    </row>
    <row r="541" spans="40:45" x14ac:dyDescent="0.25">
      <c r="AN541" s="38"/>
      <c r="AO541" s="38"/>
      <c r="AP541" s="38"/>
      <c r="AQ541" s="38"/>
      <c r="AR541" s="38"/>
      <c r="AS541" s="38"/>
    </row>
    <row r="542" spans="40:45" x14ac:dyDescent="0.25">
      <c r="AN542" s="38"/>
      <c r="AO542" s="38"/>
      <c r="AP542" s="38"/>
      <c r="AQ542" s="38"/>
      <c r="AR542" s="38"/>
      <c r="AS542" s="38"/>
    </row>
    <row r="543" spans="40:45" x14ac:dyDescent="0.25">
      <c r="AN543" s="38"/>
      <c r="AO543" s="38"/>
      <c r="AP543" s="38"/>
      <c r="AQ543" s="38"/>
      <c r="AR543" s="38"/>
      <c r="AS543" s="38"/>
    </row>
    <row r="544" spans="40:45" x14ac:dyDescent="0.25">
      <c r="AN544" s="38"/>
      <c r="AO544" s="38"/>
      <c r="AP544" s="38"/>
      <c r="AQ544" s="38"/>
      <c r="AR544" s="38"/>
      <c r="AS544" s="38"/>
    </row>
    <row r="545" spans="40:45" x14ac:dyDescent="0.25">
      <c r="AN545" s="38"/>
      <c r="AO545" s="38"/>
      <c r="AP545" s="38"/>
      <c r="AQ545" s="38"/>
      <c r="AR545" s="38"/>
      <c r="AS545" s="38"/>
    </row>
    <row r="546" spans="40:45" x14ac:dyDescent="0.25">
      <c r="AN546" s="38"/>
      <c r="AO546" s="38"/>
      <c r="AP546" s="38"/>
      <c r="AQ546" s="38"/>
      <c r="AR546" s="38"/>
      <c r="AS546" s="38"/>
    </row>
    <row r="547" spans="40:45" x14ac:dyDescent="0.25">
      <c r="AN547" s="38"/>
      <c r="AO547" s="38"/>
      <c r="AP547" s="38"/>
      <c r="AQ547" s="38"/>
      <c r="AR547" s="38"/>
      <c r="AS547" s="38"/>
    </row>
    <row r="548" spans="40:45" x14ac:dyDescent="0.25">
      <c r="AN548" s="38"/>
      <c r="AO548" s="38"/>
      <c r="AP548" s="38"/>
      <c r="AQ548" s="38"/>
      <c r="AR548" s="38"/>
      <c r="AS548" s="38"/>
    </row>
    <row r="549" spans="40:45" x14ac:dyDescent="0.25">
      <c r="AN549" s="38"/>
      <c r="AO549" s="38"/>
      <c r="AP549" s="38"/>
      <c r="AQ549" s="38"/>
      <c r="AR549" s="38"/>
      <c r="AS549" s="38"/>
    </row>
    <row r="550" spans="40:45" x14ac:dyDescent="0.25">
      <c r="AN550" s="38"/>
      <c r="AO550" s="38"/>
      <c r="AP550" s="38"/>
      <c r="AQ550" s="38"/>
      <c r="AR550" s="38"/>
      <c r="AS550" s="38"/>
    </row>
    <row r="551" spans="40:45" x14ac:dyDescent="0.25">
      <c r="AN551" s="38"/>
      <c r="AO551" s="38"/>
      <c r="AP551" s="38"/>
      <c r="AQ551" s="38"/>
      <c r="AR551" s="38"/>
      <c r="AS551" s="38"/>
    </row>
    <row r="552" spans="40:45" x14ac:dyDescent="0.25">
      <c r="AN552" s="38"/>
      <c r="AO552" s="38"/>
      <c r="AP552" s="38"/>
      <c r="AQ552" s="38"/>
      <c r="AR552" s="38"/>
      <c r="AS552" s="38"/>
    </row>
    <row r="553" spans="40:45" x14ac:dyDescent="0.25">
      <c r="AN553" s="38"/>
      <c r="AO553" s="38"/>
      <c r="AP553" s="38"/>
      <c r="AQ553" s="38"/>
      <c r="AR553" s="38"/>
      <c r="AS553" s="38"/>
    </row>
    <row r="554" spans="40:45" x14ac:dyDescent="0.25">
      <c r="AN554" s="38"/>
      <c r="AO554" s="38"/>
      <c r="AP554" s="38"/>
      <c r="AQ554" s="38"/>
      <c r="AR554" s="38"/>
      <c r="AS554" s="38"/>
    </row>
    <row r="555" spans="40:45" x14ac:dyDescent="0.25">
      <c r="AN555" s="38"/>
      <c r="AO555" s="38"/>
      <c r="AP555" s="38"/>
      <c r="AQ555" s="38"/>
      <c r="AR555" s="38"/>
      <c r="AS555" s="38"/>
    </row>
    <row r="556" spans="40:45" x14ac:dyDescent="0.25">
      <c r="AN556" s="38"/>
      <c r="AO556" s="38"/>
      <c r="AP556" s="38"/>
      <c r="AQ556" s="38"/>
      <c r="AR556" s="38"/>
      <c r="AS556" s="38"/>
    </row>
    <row r="557" spans="40:45" x14ac:dyDescent="0.25">
      <c r="AN557" s="38"/>
      <c r="AO557" s="38"/>
      <c r="AP557" s="38"/>
      <c r="AQ557" s="38"/>
      <c r="AR557" s="38"/>
      <c r="AS557" s="38"/>
    </row>
    <row r="558" spans="40:45" x14ac:dyDescent="0.25">
      <c r="AN558" s="38"/>
      <c r="AO558" s="38"/>
      <c r="AP558" s="38"/>
      <c r="AQ558" s="38"/>
      <c r="AR558" s="38"/>
      <c r="AS558" s="38"/>
    </row>
    <row r="559" spans="40:45" x14ac:dyDescent="0.25">
      <c r="AN559" s="38"/>
      <c r="AO559" s="38"/>
      <c r="AP559" s="38"/>
      <c r="AQ559" s="38"/>
      <c r="AR559" s="38"/>
      <c r="AS559" s="38"/>
    </row>
    <row r="560" spans="40:45" x14ac:dyDescent="0.25">
      <c r="AN560" s="38"/>
      <c r="AO560" s="38"/>
      <c r="AP560" s="38"/>
      <c r="AQ560" s="38"/>
      <c r="AR560" s="38"/>
      <c r="AS560" s="38"/>
    </row>
    <row r="561" spans="40:45" x14ac:dyDescent="0.25">
      <c r="AN561" s="38"/>
      <c r="AO561" s="38"/>
      <c r="AP561" s="38"/>
      <c r="AQ561" s="38"/>
      <c r="AR561" s="38"/>
      <c r="AS561" s="38"/>
    </row>
    <row r="562" spans="40:45" x14ac:dyDescent="0.25">
      <c r="AN562" s="38"/>
      <c r="AO562" s="38"/>
      <c r="AP562" s="38"/>
      <c r="AQ562" s="38"/>
      <c r="AR562" s="38"/>
      <c r="AS562" s="38"/>
    </row>
    <row r="563" spans="40:45" x14ac:dyDescent="0.25">
      <c r="AN563" s="38"/>
      <c r="AO563" s="38"/>
      <c r="AP563" s="38"/>
      <c r="AQ563" s="38"/>
      <c r="AR563" s="38"/>
      <c r="AS563" s="38"/>
    </row>
    <row r="564" spans="40:45" x14ac:dyDescent="0.25">
      <c r="AN564" s="38"/>
      <c r="AO564" s="38"/>
      <c r="AP564" s="38"/>
      <c r="AQ564" s="38"/>
      <c r="AR564" s="38"/>
      <c r="AS564" s="38"/>
    </row>
    <row r="565" spans="40:45" x14ac:dyDescent="0.25">
      <c r="AN565" s="38"/>
      <c r="AO565" s="38"/>
      <c r="AP565" s="38"/>
      <c r="AQ565" s="38"/>
      <c r="AR565" s="38"/>
      <c r="AS565" s="38"/>
    </row>
    <row r="566" spans="40:45" x14ac:dyDescent="0.25">
      <c r="AN566" s="38"/>
      <c r="AO566" s="38"/>
      <c r="AP566" s="38"/>
      <c r="AQ566" s="38"/>
      <c r="AR566" s="38"/>
      <c r="AS566" s="38"/>
    </row>
    <row r="567" spans="40:45" x14ac:dyDescent="0.25">
      <c r="AN567" s="38"/>
      <c r="AO567" s="38"/>
      <c r="AP567" s="38"/>
      <c r="AQ567" s="38"/>
      <c r="AR567" s="38"/>
      <c r="AS567" s="38"/>
    </row>
    <row r="568" spans="40:45" x14ac:dyDescent="0.25">
      <c r="AN568" s="38"/>
      <c r="AO568" s="38"/>
      <c r="AP568" s="38"/>
      <c r="AQ568" s="38"/>
      <c r="AR568" s="38"/>
      <c r="AS568" s="38"/>
    </row>
    <row r="569" spans="40:45" x14ac:dyDescent="0.25">
      <c r="AN569" s="38"/>
      <c r="AO569" s="38"/>
      <c r="AP569" s="38"/>
      <c r="AQ569" s="38"/>
      <c r="AR569" s="38"/>
      <c r="AS569" s="38"/>
    </row>
    <row r="570" spans="40:45" x14ac:dyDescent="0.25">
      <c r="AN570" s="38"/>
      <c r="AO570" s="38"/>
      <c r="AP570" s="38"/>
      <c r="AQ570" s="38"/>
      <c r="AR570" s="38"/>
      <c r="AS570" s="38"/>
    </row>
    <row r="571" spans="40:45" x14ac:dyDescent="0.25">
      <c r="AN571" s="38"/>
      <c r="AO571" s="38"/>
      <c r="AP571" s="38"/>
      <c r="AQ571" s="38"/>
      <c r="AR571" s="38"/>
      <c r="AS571" s="38"/>
    </row>
    <row r="572" spans="40:45" x14ac:dyDescent="0.25">
      <c r="AN572" s="38"/>
      <c r="AO572" s="38"/>
      <c r="AP572" s="38"/>
      <c r="AQ572" s="38"/>
      <c r="AR572" s="38"/>
      <c r="AS572" s="38"/>
    </row>
    <row r="573" spans="40:45" x14ac:dyDescent="0.25">
      <c r="AN573" s="38"/>
      <c r="AO573" s="38"/>
      <c r="AP573" s="38"/>
      <c r="AQ573" s="38"/>
      <c r="AR573" s="38"/>
      <c r="AS573" s="38"/>
    </row>
    <row r="574" spans="40:45" x14ac:dyDescent="0.25">
      <c r="AN574" s="38"/>
      <c r="AO574" s="38"/>
      <c r="AP574" s="38"/>
      <c r="AQ574" s="38"/>
      <c r="AR574" s="38"/>
      <c r="AS574" s="38"/>
    </row>
    <row r="575" spans="40:45" x14ac:dyDescent="0.25">
      <c r="AN575" s="38"/>
      <c r="AO575" s="38"/>
      <c r="AP575" s="38"/>
      <c r="AQ575" s="38"/>
      <c r="AR575" s="38"/>
      <c r="AS575" s="38"/>
    </row>
    <row r="576" spans="40:45" x14ac:dyDescent="0.25">
      <c r="AN576" s="38"/>
      <c r="AO576" s="38"/>
      <c r="AP576" s="38"/>
      <c r="AQ576" s="38"/>
      <c r="AR576" s="38"/>
      <c r="AS576" s="38"/>
    </row>
    <row r="577" spans="40:45" x14ac:dyDescent="0.25">
      <c r="AN577" s="38"/>
      <c r="AO577" s="38"/>
      <c r="AP577" s="38"/>
      <c r="AQ577" s="38"/>
      <c r="AR577" s="38"/>
      <c r="AS577" s="38"/>
    </row>
    <row r="578" spans="40:45" x14ac:dyDescent="0.25">
      <c r="AN578" s="38"/>
      <c r="AO578" s="38"/>
      <c r="AP578" s="38"/>
      <c r="AQ578" s="38"/>
      <c r="AR578" s="38"/>
      <c r="AS578" s="38"/>
    </row>
    <row r="579" spans="40:45" x14ac:dyDescent="0.25">
      <c r="AN579" s="38"/>
      <c r="AO579" s="38"/>
      <c r="AP579" s="38"/>
      <c r="AQ579" s="38"/>
      <c r="AR579" s="38"/>
      <c r="AS579" s="38"/>
    </row>
    <row r="580" spans="40:45" x14ac:dyDescent="0.25">
      <c r="AN580" s="38"/>
      <c r="AO580" s="38"/>
      <c r="AP580" s="38"/>
      <c r="AQ580" s="38"/>
      <c r="AR580" s="38"/>
      <c r="AS580" s="38"/>
    </row>
    <row r="581" spans="40:45" x14ac:dyDescent="0.25">
      <c r="AN581" s="38"/>
      <c r="AO581" s="38"/>
      <c r="AP581" s="38"/>
      <c r="AQ581" s="38"/>
      <c r="AR581" s="38"/>
      <c r="AS581" s="38"/>
    </row>
    <row r="582" spans="40:45" x14ac:dyDescent="0.25">
      <c r="AN582" s="38"/>
      <c r="AO582" s="38"/>
      <c r="AP582" s="38"/>
      <c r="AQ582" s="38"/>
      <c r="AR582" s="38"/>
      <c r="AS582" s="38"/>
    </row>
    <row r="583" spans="40:45" x14ac:dyDescent="0.25">
      <c r="AN583" s="38"/>
      <c r="AO583" s="38"/>
      <c r="AP583" s="38"/>
      <c r="AQ583" s="38"/>
      <c r="AR583" s="38"/>
      <c r="AS583" s="38"/>
    </row>
    <row r="584" spans="40:45" x14ac:dyDescent="0.25">
      <c r="AN584" s="38"/>
      <c r="AO584" s="38"/>
      <c r="AP584" s="38"/>
      <c r="AQ584" s="38"/>
      <c r="AR584" s="38"/>
      <c r="AS584" s="38"/>
    </row>
    <row r="585" spans="40:45" x14ac:dyDescent="0.25">
      <c r="AN585" s="38"/>
      <c r="AO585" s="38"/>
      <c r="AP585" s="38"/>
      <c r="AQ585" s="38"/>
      <c r="AR585" s="38"/>
      <c r="AS585" s="38"/>
    </row>
    <row r="586" spans="40:45" x14ac:dyDescent="0.25">
      <c r="AN586" s="38"/>
      <c r="AO586" s="38"/>
      <c r="AP586" s="38"/>
      <c r="AQ586" s="38"/>
      <c r="AR586" s="38"/>
      <c r="AS586" s="38"/>
    </row>
    <row r="587" spans="40:45" x14ac:dyDescent="0.25">
      <c r="AN587" s="38"/>
      <c r="AO587" s="38"/>
      <c r="AP587" s="38"/>
      <c r="AQ587" s="38"/>
      <c r="AR587" s="38"/>
      <c r="AS587" s="38"/>
    </row>
    <row r="588" spans="40:45" x14ac:dyDescent="0.25">
      <c r="AN588" s="38"/>
      <c r="AO588" s="38"/>
      <c r="AP588" s="38"/>
      <c r="AQ588" s="38"/>
      <c r="AR588" s="38"/>
      <c r="AS588" s="38"/>
    </row>
    <row r="589" spans="40:45" x14ac:dyDescent="0.25">
      <c r="AN589" s="38"/>
      <c r="AO589" s="38"/>
      <c r="AP589" s="38"/>
      <c r="AQ589" s="38"/>
      <c r="AR589" s="38"/>
      <c r="AS589" s="38"/>
    </row>
    <row r="590" spans="40:45" x14ac:dyDescent="0.25">
      <c r="AN590" s="38"/>
      <c r="AO590" s="38"/>
      <c r="AP590" s="38"/>
      <c r="AQ590" s="38"/>
      <c r="AR590" s="38"/>
      <c r="AS590" s="38"/>
    </row>
    <row r="591" spans="40:45" x14ac:dyDescent="0.25">
      <c r="AN591" s="38"/>
      <c r="AO591" s="38"/>
      <c r="AP591" s="38"/>
      <c r="AQ591" s="38"/>
      <c r="AR591" s="38"/>
      <c r="AS591" s="38"/>
    </row>
    <row r="592" spans="40:45" x14ac:dyDescent="0.25">
      <c r="AN592" s="38"/>
      <c r="AO592" s="38"/>
      <c r="AP592" s="38"/>
      <c r="AQ592" s="38"/>
      <c r="AR592" s="38"/>
      <c r="AS592" s="38"/>
    </row>
    <row r="593" spans="40:45" x14ac:dyDescent="0.25">
      <c r="AN593" s="38"/>
      <c r="AO593" s="38"/>
      <c r="AP593" s="38"/>
      <c r="AQ593" s="38"/>
      <c r="AR593" s="38"/>
      <c r="AS593" s="38"/>
    </row>
    <row r="594" spans="40:45" x14ac:dyDescent="0.25">
      <c r="AN594" s="38"/>
      <c r="AO594" s="38"/>
      <c r="AP594" s="38"/>
      <c r="AQ594" s="38"/>
      <c r="AR594" s="38"/>
      <c r="AS594" s="38"/>
    </row>
    <row r="595" spans="40:45" x14ac:dyDescent="0.25">
      <c r="AN595" s="38"/>
      <c r="AO595" s="38"/>
      <c r="AP595" s="38"/>
      <c r="AQ595" s="38"/>
      <c r="AR595" s="38"/>
      <c r="AS595" s="38"/>
    </row>
    <row r="596" spans="40:45" x14ac:dyDescent="0.25">
      <c r="AN596" s="38"/>
      <c r="AO596" s="38"/>
      <c r="AP596" s="38"/>
      <c r="AQ596" s="38"/>
      <c r="AR596" s="38"/>
      <c r="AS596" s="38"/>
    </row>
    <row r="597" spans="40:45" x14ac:dyDescent="0.25">
      <c r="AN597" s="38"/>
      <c r="AO597" s="38"/>
      <c r="AP597" s="38"/>
      <c r="AQ597" s="38"/>
      <c r="AR597" s="38"/>
      <c r="AS597" s="38"/>
    </row>
    <row r="598" spans="40:45" x14ac:dyDescent="0.25">
      <c r="AN598" s="38"/>
      <c r="AO598" s="38"/>
      <c r="AP598" s="38"/>
      <c r="AQ598" s="38"/>
      <c r="AR598" s="38"/>
      <c r="AS598" s="38"/>
    </row>
    <row r="599" spans="40:45" x14ac:dyDescent="0.25">
      <c r="AN599" s="38"/>
      <c r="AO599" s="38"/>
      <c r="AP599" s="38"/>
      <c r="AQ599" s="38"/>
      <c r="AR599" s="38"/>
      <c r="AS599" s="38"/>
    </row>
    <row r="600" spans="40:45" x14ac:dyDescent="0.25">
      <c r="AN600" s="38"/>
      <c r="AO600" s="38"/>
      <c r="AP600" s="38"/>
      <c r="AQ600" s="38"/>
      <c r="AR600" s="38"/>
      <c r="AS600" s="38"/>
    </row>
    <row r="601" spans="40:45" x14ac:dyDescent="0.25">
      <c r="AN601" s="38"/>
      <c r="AO601" s="38"/>
      <c r="AP601" s="38"/>
      <c r="AQ601" s="38"/>
      <c r="AR601" s="38"/>
      <c r="AS601" s="38"/>
    </row>
    <row r="602" spans="40:45" x14ac:dyDescent="0.25">
      <c r="AN602" s="38"/>
      <c r="AO602" s="38"/>
      <c r="AP602" s="38"/>
      <c r="AQ602" s="38"/>
      <c r="AR602" s="38"/>
      <c r="AS602" s="38"/>
    </row>
    <row r="603" spans="40:45" x14ac:dyDescent="0.25">
      <c r="AN603" s="38"/>
      <c r="AO603" s="38"/>
      <c r="AP603" s="38"/>
      <c r="AQ603" s="38"/>
      <c r="AR603" s="38"/>
      <c r="AS603" s="38"/>
    </row>
    <row r="604" spans="40:45" x14ac:dyDescent="0.25">
      <c r="AN604" s="38"/>
      <c r="AO604" s="38"/>
      <c r="AP604" s="38"/>
      <c r="AQ604" s="38"/>
      <c r="AR604" s="38"/>
      <c r="AS604" s="38"/>
    </row>
    <row r="605" spans="40:45" x14ac:dyDescent="0.25">
      <c r="AN605" s="38"/>
      <c r="AO605" s="38"/>
      <c r="AP605" s="38"/>
      <c r="AQ605" s="38"/>
      <c r="AR605" s="38"/>
      <c r="AS605" s="38"/>
    </row>
    <row r="606" spans="40:45" x14ac:dyDescent="0.25">
      <c r="AN606" s="38"/>
      <c r="AO606" s="38"/>
      <c r="AP606" s="38"/>
      <c r="AQ606" s="38"/>
      <c r="AR606" s="38"/>
      <c r="AS606" s="38"/>
    </row>
    <row r="607" spans="40:45" x14ac:dyDescent="0.25">
      <c r="AN607" s="38"/>
      <c r="AO607" s="38"/>
      <c r="AP607" s="38"/>
      <c r="AQ607" s="38"/>
      <c r="AR607" s="38"/>
      <c r="AS607" s="38"/>
    </row>
    <row r="608" spans="40:45" x14ac:dyDescent="0.25">
      <c r="AN608" s="38"/>
      <c r="AO608" s="38"/>
      <c r="AP608" s="38"/>
      <c r="AQ608" s="38"/>
      <c r="AR608" s="38"/>
      <c r="AS608" s="38"/>
    </row>
    <row r="609" spans="40:45" x14ac:dyDescent="0.25">
      <c r="AN609" s="38"/>
      <c r="AO609" s="38"/>
      <c r="AP609" s="38"/>
      <c r="AQ609" s="38"/>
      <c r="AR609" s="38"/>
      <c r="AS609" s="38"/>
    </row>
    <row r="610" spans="40:45" x14ac:dyDescent="0.25">
      <c r="AN610" s="38"/>
      <c r="AO610" s="38"/>
      <c r="AP610" s="38"/>
      <c r="AQ610" s="38"/>
      <c r="AR610" s="38"/>
      <c r="AS610" s="38"/>
    </row>
    <row r="611" spans="40:45" x14ac:dyDescent="0.25">
      <c r="AN611" s="38"/>
      <c r="AO611" s="38"/>
      <c r="AP611" s="38"/>
      <c r="AQ611" s="38"/>
      <c r="AR611" s="38"/>
      <c r="AS611" s="38"/>
    </row>
    <row r="612" spans="40:45" x14ac:dyDescent="0.25">
      <c r="AN612" s="38"/>
      <c r="AO612" s="38"/>
      <c r="AP612" s="38"/>
      <c r="AQ612" s="38"/>
      <c r="AR612" s="38"/>
      <c r="AS612" s="38"/>
    </row>
    <row r="613" spans="40:45" x14ac:dyDescent="0.25">
      <c r="AN613" s="38"/>
      <c r="AO613" s="38"/>
      <c r="AP613" s="38"/>
      <c r="AQ613" s="38"/>
      <c r="AR613" s="38"/>
      <c r="AS613" s="38"/>
    </row>
    <row r="614" spans="40:45" x14ac:dyDescent="0.25">
      <c r="AN614" s="38"/>
      <c r="AO614" s="38"/>
      <c r="AP614" s="38"/>
      <c r="AQ614" s="38"/>
      <c r="AR614" s="38"/>
      <c r="AS614" s="38"/>
    </row>
    <row r="615" spans="40:45" x14ac:dyDescent="0.25">
      <c r="AN615" s="38"/>
      <c r="AO615" s="38"/>
      <c r="AP615" s="38"/>
      <c r="AQ615" s="38"/>
      <c r="AR615" s="38"/>
      <c r="AS615" s="38"/>
    </row>
    <row r="616" spans="40:45" x14ac:dyDescent="0.25">
      <c r="AN616" s="38"/>
      <c r="AO616" s="38"/>
      <c r="AP616" s="38"/>
      <c r="AQ616" s="38"/>
      <c r="AR616" s="38"/>
      <c r="AS616" s="38"/>
    </row>
    <row r="617" spans="40:45" x14ac:dyDescent="0.25">
      <c r="AN617" s="38"/>
      <c r="AO617" s="38"/>
      <c r="AP617" s="38"/>
      <c r="AQ617" s="38"/>
      <c r="AR617" s="38"/>
      <c r="AS617" s="38"/>
    </row>
    <row r="618" spans="40:45" x14ac:dyDescent="0.25">
      <c r="AN618" s="38"/>
      <c r="AO618" s="38"/>
      <c r="AP618" s="38"/>
      <c r="AQ618" s="38"/>
      <c r="AR618" s="38"/>
      <c r="AS618" s="38"/>
    </row>
    <row r="619" spans="40:45" x14ac:dyDescent="0.25">
      <c r="AN619" s="38"/>
      <c r="AO619" s="38"/>
      <c r="AP619" s="38"/>
      <c r="AQ619" s="38"/>
      <c r="AR619" s="38"/>
      <c r="AS619" s="38"/>
    </row>
    <row r="620" spans="40:45" x14ac:dyDescent="0.25">
      <c r="AN620" s="38"/>
      <c r="AO620" s="38"/>
      <c r="AP620" s="38"/>
      <c r="AQ620" s="38"/>
      <c r="AR620" s="38"/>
      <c r="AS620" s="38"/>
    </row>
    <row r="621" spans="40:45" x14ac:dyDescent="0.25">
      <c r="AN621" s="38"/>
      <c r="AO621" s="38"/>
      <c r="AP621" s="38"/>
      <c r="AQ621" s="38"/>
      <c r="AR621" s="38"/>
      <c r="AS621" s="38"/>
    </row>
    <row r="622" spans="40:45" x14ac:dyDescent="0.25">
      <c r="AN622" s="38"/>
      <c r="AO622" s="38"/>
      <c r="AP622" s="38"/>
      <c r="AQ622" s="38"/>
      <c r="AR622" s="38"/>
      <c r="AS622" s="38"/>
    </row>
    <row r="623" spans="40:45" x14ac:dyDescent="0.25">
      <c r="AN623" s="38"/>
      <c r="AO623" s="38"/>
      <c r="AP623" s="38"/>
      <c r="AQ623" s="38"/>
      <c r="AR623" s="38"/>
      <c r="AS623" s="38"/>
    </row>
    <row r="624" spans="40:45" x14ac:dyDescent="0.25">
      <c r="AN624" s="38"/>
      <c r="AO624" s="38"/>
      <c r="AP624" s="38"/>
      <c r="AQ624" s="38"/>
      <c r="AR624" s="38"/>
      <c r="AS624" s="38"/>
    </row>
    <row r="625" spans="40:45" x14ac:dyDescent="0.25">
      <c r="AN625" s="38"/>
      <c r="AO625" s="38"/>
      <c r="AP625" s="38"/>
      <c r="AQ625" s="38"/>
      <c r="AR625" s="38"/>
      <c r="AS625" s="38"/>
    </row>
    <row r="626" spans="40:45" x14ac:dyDescent="0.25">
      <c r="AN626" s="38"/>
      <c r="AO626" s="38"/>
      <c r="AP626" s="38"/>
      <c r="AQ626" s="38"/>
      <c r="AR626" s="38"/>
      <c r="AS626" s="38"/>
    </row>
    <row r="627" spans="40:45" x14ac:dyDescent="0.25">
      <c r="AN627" s="38"/>
      <c r="AO627" s="38"/>
      <c r="AP627" s="38"/>
      <c r="AQ627" s="38"/>
      <c r="AR627" s="38"/>
      <c r="AS627" s="38"/>
    </row>
    <row r="628" spans="40:45" x14ac:dyDescent="0.25">
      <c r="AN628" s="38"/>
      <c r="AO628" s="38"/>
      <c r="AP628" s="38"/>
      <c r="AQ628" s="38"/>
      <c r="AR628" s="38"/>
      <c r="AS628" s="38"/>
    </row>
    <row r="629" spans="40:45" x14ac:dyDescent="0.25">
      <c r="AN629" s="38"/>
      <c r="AO629" s="38"/>
      <c r="AP629" s="38"/>
      <c r="AQ629" s="38"/>
      <c r="AR629" s="38"/>
      <c r="AS629" s="38"/>
    </row>
    <row r="630" spans="40:45" x14ac:dyDescent="0.25">
      <c r="AN630" s="38"/>
      <c r="AO630" s="38"/>
      <c r="AP630" s="38"/>
      <c r="AQ630" s="38"/>
      <c r="AR630" s="38"/>
      <c r="AS630" s="38"/>
    </row>
    <row r="631" spans="40:45" x14ac:dyDescent="0.25">
      <c r="AN631" s="38"/>
      <c r="AO631" s="38"/>
      <c r="AP631" s="38"/>
      <c r="AQ631" s="38"/>
      <c r="AR631" s="38"/>
      <c r="AS631" s="38"/>
    </row>
    <row r="632" spans="40:45" x14ac:dyDescent="0.25">
      <c r="AN632" s="38"/>
      <c r="AO632" s="38"/>
      <c r="AP632" s="38"/>
      <c r="AQ632" s="38"/>
      <c r="AR632" s="38"/>
      <c r="AS632" s="38"/>
    </row>
    <row r="633" spans="40:45" x14ac:dyDescent="0.25">
      <c r="AN633" s="38"/>
      <c r="AO633" s="38"/>
      <c r="AP633" s="38"/>
      <c r="AQ633" s="38"/>
      <c r="AR633" s="38"/>
      <c r="AS633" s="38"/>
    </row>
    <row r="634" spans="40:45" x14ac:dyDescent="0.25">
      <c r="AN634" s="38"/>
      <c r="AO634" s="38"/>
      <c r="AP634" s="38"/>
      <c r="AQ634" s="38"/>
      <c r="AR634" s="38"/>
      <c r="AS634" s="38"/>
    </row>
    <row r="635" spans="40:45" x14ac:dyDescent="0.25">
      <c r="AN635" s="38"/>
      <c r="AO635" s="38"/>
      <c r="AP635" s="38"/>
      <c r="AQ635" s="38"/>
      <c r="AR635" s="38"/>
      <c r="AS635" s="38"/>
    </row>
    <row r="636" spans="40:45" x14ac:dyDescent="0.25">
      <c r="AN636" s="38"/>
      <c r="AO636" s="38"/>
      <c r="AP636" s="38"/>
      <c r="AQ636" s="38"/>
      <c r="AR636" s="38"/>
      <c r="AS636" s="38"/>
    </row>
    <row r="637" spans="40:45" x14ac:dyDescent="0.25">
      <c r="AN637" s="38"/>
      <c r="AO637" s="38"/>
      <c r="AP637" s="38"/>
      <c r="AQ637" s="38"/>
      <c r="AR637" s="38"/>
      <c r="AS637" s="38"/>
    </row>
    <row r="638" spans="40:45" x14ac:dyDescent="0.25">
      <c r="AN638" s="38"/>
      <c r="AO638" s="38"/>
      <c r="AP638" s="38"/>
      <c r="AQ638" s="38"/>
      <c r="AR638" s="38"/>
      <c r="AS638" s="38"/>
    </row>
    <row r="639" spans="40:45" x14ac:dyDescent="0.25">
      <c r="AN639" s="38"/>
      <c r="AO639" s="38"/>
      <c r="AP639" s="38"/>
      <c r="AQ639" s="38"/>
      <c r="AR639" s="38"/>
      <c r="AS639" s="38"/>
    </row>
    <row r="640" spans="40:45" x14ac:dyDescent="0.25">
      <c r="AN640" s="38"/>
      <c r="AO640" s="38"/>
      <c r="AP640" s="38"/>
      <c r="AQ640" s="38"/>
      <c r="AR640" s="38"/>
      <c r="AS640" s="38"/>
    </row>
    <row r="641" spans="40:45" x14ac:dyDescent="0.25">
      <c r="AN641" s="38"/>
      <c r="AO641" s="38"/>
      <c r="AP641" s="38"/>
      <c r="AQ641" s="38"/>
      <c r="AR641" s="38"/>
      <c r="AS641" s="38"/>
    </row>
    <row r="642" spans="40:45" x14ac:dyDescent="0.25">
      <c r="AN642" s="38"/>
      <c r="AO642" s="38"/>
      <c r="AP642" s="38"/>
      <c r="AQ642" s="38"/>
      <c r="AR642" s="38"/>
      <c r="AS642" s="38"/>
    </row>
    <row r="643" spans="40:45" x14ac:dyDescent="0.25">
      <c r="AN643" s="38"/>
      <c r="AO643" s="38"/>
      <c r="AP643" s="38"/>
      <c r="AQ643" s="38"/>
      <c r="AR643" s="38"/>
      <c r="AS643" s="38"/>
    </row>
    <row r="644" spans="40:45" x14ac:dyDescent="0.25">
      <c r="AN644" s="38"/>
      <c r="AO644" s="38"/>
      <c r="AP644" s="38"/>
      <c r="AQ644" s="38"/>
      <c r="AR644" s="38"/>
      <c r="AS644" s="38"/>
    </row>
    <row r="645" spans="40:45" x14ac:dyDescent="0.25">
      <c r="AN645" s="38"/>
      <c r="AO645" s="38"/>
      <c r="AP645" s="38"/>
      <c r="AQ645" s="38"/>
      <c r="AR645" s="38"/>
      <c r="AS645" s="38"/>
    </row>
    <row r="646" spans="40:45" x14ac:dyDescent="0.25">
      <c r="AN646" s="38"/>
      <c r="AO646" s="38"/>
      <c r="AP646" s="38"/>
      <c r="AQ646" s="38"/>
      <c r="AR646" s="38"/>
      <c r="AS646" s="38"/>
    </row>
    <row r="647" spans="40:45" x14ac:dyDescent="0.25">
      <c r="AN647" s="38"/>
      <c r="AO647" s="38"/>
      <c r="AP647" s="38"/>
      <c r="AQ647" s="38"/>
      <c r="AR647" s="38"/>
      <c r="AS647" s="38"/>
    </row>
    <row r="648" spans="40:45" x14ac:dyDescent="0.25">
      <c r="AN648" s="38"/>
      <c r="AO648" s="38"/>
      <c r="AP648" s="38"/>
      <c r="AQ648" s="38"/>
      <c r="AR648" s="38"/>
      <c r="AS648" s="38"/>
    </row>
    <row r="649" spans="40:45" x14ac:dyDescent="0.25">
      <c r="AN649" s="38"/>
      <c r="AO649" s="38"/>
      <c r="AP649" s="38"/>
      <c r="AQ649" s="38"/>
      <c r="AR649" s="38"/>
      <c r="AS649" s="38"/>
    </row>
    <row r="650" spans="40:45" x14ac:dyDescent="0.25">
      <c r="AN650" s="38"/>
      <c r="AO650" s="38"/>
      <c r="AP650" s="38"/>
      <c r="AQ650" s="38"/>
      <c r="AR650" s="38"/>
      <c r="AS650" s="38"/>
    </row>
    <row r="651" spans="40:45" x14ac:dyDescent="0.25">
      <c r="AN651" s="38"/>
      <c r="AO651" s="38"/>
      <c r="AP651" s="38"/>
      <c r="AQ651" s="38"/>
      <c r="AR651" s="38"/>
      <c r="AS651" s="38"/>
    </row>
    <row r="652" spans="40:45" x14ac:dyDescent="0.25">
      <c r="AN652" s="38"/>
      <c r="AO652" s="38"/>
      <c r="AP652" s="38"/>
      <c r="AQ652" s="38"/>
      <c r="AR652" s="38"/>
      <c r="AS652" s="38"/>
    </row>
    <row r="653" spans="40:45" x14ac:dyDescent="0.25">
      <c r="AN653" s="38"/>
      <c r="AO653" s="38"/>
      <c r="AP653" s="38"/>
      <c r="AQ653" s="38"/>
      <c r="AR653" s="38"/>
      <c r="AS653" s="38"/>
    </row>
    <row r="654" spans="40:45" x14ac:dyDescent="0.25">
      <c r="AN654" s="38"/>
      <c r="AO654" s="38"/>
      <c r="AP654" s="38"/>
      <c r="AQ654" s="38"/>
      <c r="AR654" s="38"/>
      <c r="AS654" s="38"/>
    </row>
    <row r="655" spans="40:45" x14ac:dyDescent="0.25">
      <c r="AN655" s="38"/>
      <c r="AO655" s="38"/>
      <c r="AP655" s="38"/>
      <c r="AQ655" s="38"/>
      <c r="AR655" s="38"/>
      <c r="AS655" s="38"/>
    </row>
    <row r="656" spans="40:45" x14ac:dyDescent="0.25">
      <c r="AN656" s="38"/>
      <c r="AO656" s="38"/>
      <c r="AP656" s="38"/>
      <c r="AQ656" s="38"/>
      <c r="AR656" s="38"/>
      <c r="AS656" s="38"/>
    </row>
    <row r="657" spans="40:45" x14ac:dyDescent="0.25">
      <c r="AN657" s="38"/>
      <c r="AO657" s="38"/>
      <c r="AP657" s="38"/>
      <c r="AQ657" s="38"/>
      <c r="AR657" s="38"/>
      <c r="AS657" s="38"/>
    </row>
    <row r="658" spans="40:45" x14ac:dyDescent="0.25">
      <c r="AN658" s="38"/>
      <c r="AO658" s="38"/>
      <c r="AP658" s="38"/>
      <c r="AQ658" s="38"/>
      <c r="AR658" s="38"/>
      <c r="AS658" s="38"/>
    </row>
    <row r="659" spans="40:45" x14ac:dyDescent="0.25">
      <c r="AN659" s="38"/>
      <c r="AO659" s="38"/>
      <c r="AP659" s="38"/>
      <c r="AQ659" s="38"/>
      <c r="AR659" s="38"/>
      <c r="AS659" s="38"/>
    </row>
    <row r="660" spans="40:45" x14ac:dyDescent="0.25">
      <c r="AN660" s="38"/>
      <c r="AO660" s="38"/>
      <c r="AP660" s="38"/>
      <c r="AQ660" s="38"/>
      <c r="AR660" s="38"/>
      <c r="AS660" s="38"/>
    </row>
    <row r="661" spans="40:45" x14ac:dyDescent="0.25">
      <c r="AN661" s="38"/>
      <c r="AO661" s="38"/>
      <c r="AP661" s="38"/>
      <c r="AQ661" s="38"/>
      <c r="AR661" s="38"/>
      <c r="AS661" s="38"/>
    </row>
    <row r="662" spans="40:45" x14ac:dyDescent="0.25">
      <c r="AN662" s="38"/>
      <c r="AO662" s="38"/>
      <c r="AP662" s="38"/>
      <c r="AQ662" s="38"/>
      <c r="AR662" s="38"/>
      <c r="AS662" s="38"/>
    </row>
    <row r="663" spans="40:45" x14ac:dyDescent="0.25">
      <c r="AN663" s="38"/>
      <c r="AO663" s="38"/>
      <c r="AP663" s="38"/>
      <c r="AQ663" s="38"/>
      <c r="AR663" s="38"/>
      <c r="AS663" s="38"/>
    </row>
    <row r="664" spans="40:45" x14ac:dyDescent="0.25">
      <c r="AN664" s="38"/>
      <c r="AO664" s="38"/>
      <c r="AP664" s="38"/>
      <c r="AQ664" s="38"/>
      <c r="AR664" s="38"/>
      <c r="AS664" s="38"/>
    </row>
    <row r="665" spans="40:45" x14ac:dyDescent="0.25">
      <c r="AN665" s="38"/>
      <c r="AO665" s="38"/>
      <c r="AP665" s="38"/>
      <c r="AQ665" s="38"/>
      <c r="AR665" s="38"/>
      <c r="AS665" s="38"/>
    </row>
    <row r="666" spans="40:45" x14ac:dyDescent="0.25">
      <c r="AN666" s="38"/>
      <c r="AO666" s="38"/>
      <c r="AP666" s="38"/>
      <c r="AQ666" s="38"/>
      <c r="AR666" s="38"/>
      <c r="AS666" s="38"/>
    </row>
    <row r="667" spans="40:45" x14ac:dyDescent="0.25">
      <c r="AN667" s="38"/>
      <c r="AO667" s="38"/>
      <c r="AP667" s="38"/>
      <c r="AQ667" s="38"/>
      <c r="AR667" s="38"/>
      <c r="AS667" s="38"/>
    </row>
    <row r="668" spans="40:45" x14ac:dyDescent="0.25">
      <c r="AN668" s="38"/>
      <c r="AO668" s="38"/>
      <c r="AP668" s="38"/>
      <c r="AQ668" s="38"/>
      <c r="AR668" s="38"/>
      <c r="AS668" s="38"/>
    </row>
    <row r="669" spans="40:45" x14ac:dyDescent="0.25">
      <c r="AN669" s="38"/>
      <c r="AO669" s="38"/>
      <c r="AP669" s="38"/>
      <c r="AQ669" s="38"/>
      <c r="AR669" s="38"/>
      <c r="AS669" s="38"/>
    </row>
    <row r="670" spans="40:45" x14ac:dyDescent="0.25">
      <c r="AN670" s="38"/>
      <c r="AO670" s="38"/>
      <c r="AP670" s="38"/>
      <c r="AQ670" s="38"/>
      <c r="AR670" s="38"/>
      <c r="AS670" s="38"/>
    </row>
    <row r="671" spans="40:45" x14ac:dyDescent="0.25">
      <c r="AN671" s="38"/>
      <c r="AO671" s="38"/>
      <c r="AP671" s="38"/>
      <c r="AQ671" s="38"/>
      <c r="AR671" s="38"/>
      <c r="AS671" s="38"/>
    </row>
    <row r="672" spans="40:45" x14ac:dyDescent="0.25">
      <c r="AN672" s="38"/>
      <c r="AO672" s="38"/>
      <c r="AP672" s="38"/>
      <c r="AQ672" s="38"/>
      <c r="AR672" s="38"/>
      <c r="AS672" s="38"/>
    </row>
    <row r="673" spans="40:45" x14ac:dyDescent="0.25">
      <c r="AN673" s="38"/>
      <c r="AO673" s="38"/>
      <c r="AP673" s="38"/>
      <c r="AQ673" s="38"/>
      <c r="AR673" s="38"/>
      <c r="AS673" s="38"/>
    </row>
    <row r="674" spans="40:45" x14ac:dyDescent="0.25">
      <c r="AN674" s="38"/>
      <c r="AO674" s="38"/>
      <c r="AP674" s="38"/>
      <c r="AQ674" s="38"/>
      <c r="AR674" s="38"/>
      <c r="AS674" s="38"/>
    </row>
    <row r="675" spans="40:45" x14ac:dyDescent="0.25">
      <c r="AN675" s="38"/>
      <c r="AO675" s="38"/>
      <c r="AP675" s="38"/>
      <c r="AQ675" s="38"/>
      <c r="AR675" s="38"/>
      <c r="AS675" s="38"/>
    </row>
    <row r="676" spans="40:45" x14ac:dyDescent="0.25">
      <c r="AN676" s="38"/>
      <c r="AO676" s="38"/>
      <c r="AP676" s="38"/>
      <c r="AQ676" s="38"/>
      <c r="AR676" s="38"/>
      <c r="AS676" s="38"/>
    </row>
    <row r="677" spans="40:45" x14ac:dyDescent="0.25">
      <c r="AN677" s="38"/>
      <c r="AO677" s="38"/>
      <c r="AP677" s="38"/>
      <c r="AQ677" s="38"/>
      <c r="AR677" s="38"/>
      <c r="AS677" s="38"/>
    </row>
    <row r="678" spans="40:45" x14ac:dyDescent="0.25">
      <c r="AN678" s="38"/>
      <c r="AO678" s="38"/>
      <c r="AP678" s="38"/>
      <c r="AQ678" s="38"/>
      <c r="AR678" s="38"/>
      <c r="AS678" s="38"/>
    </row>
    <row r="679" spans="40:45" x14ac:dyDescent="0.25">
      <c r="AN679" s="38"/>
      <c r="AO679" s="38"/>
      <c r="AP679" s="38"/>
      <c r="AQ679" s="38"/>
      <c r="AR679" s="38"/>
      <c r="AS679" s="38"/>
    </row>
    <row r="680" spans="40:45" x14ac:dyDescent="0.25">
      <c r="AN680" s="38"/>
      <c r="AO680" s="38"/>
      <c r="AP680" s="38"/>
      <c r="AQ680" s="38"/>
      <c r="AR680" s="38"/>
      <c r="AS680" s="38"/>
    </row>
    <row r="681" spans="40:45" x14ac:dyDescent="0.25">
      <c r="AN681" s="38"/>
      <c r="AO681" s="38"/>
      <c r="AP681" s="38"/>
      <c r="AQ681" s="38"/>
      <c r="AR681" s="38"/>
      <c r="AS681" s="38"/>
    </row>
    <row r="682" spans="40:45" x14ac:dyDescent="0.25">
      <c r="AN682" s="38"/>
      <c r="AO682" s="38"/>
      <c r="AP682" s="38"/>
      <c r="AQ682" s="38"/>
      <c r="AR682" s="38"/>
      <c r="AS682" s="38"/>
    </row>
    <row r="683" spans="40:45" x14ac:dyDescent="0.25">
      <c r="AN683" s="38"/>
      <c r="AO683" s="38"/>
      <c r="AP683" s="38"/>
      <c r="AQ683" s="38"/>
      <c r="AR683" s="38"/>
      <c r="AS683" s="38"/>
    </row>
    <row r="684" spans="40:45" x14ac:dyDescent="0.25">
      <c r="AN684" s="38"/>
      <c r="AO684" s="38"/>
      <c r="AP684" s="38"/>
      <c r="AQ684" s="38"/>
      <c r="AR684" s="38"/>
      <c r="AS684" s="38"/>
    </row>
    <row r="685" spans="40:45" x14ac:dyDescent="0.25">
      <c r="AN685" s="38"/>
      <c r="AO685" s="38"/>
      <c r="AP685" s="38"/>
      <c r="AQ685" s="38"/>
      <c r="AR685" s="38"/>
      <c r="AS685" s="38"/>
    </row>
    <row r="686" spans="40:45" x14ac:dyDescent="0.25">
      <c r="AN686" s="38"/>
      <c r="AO686" s="38"/>
      <c r="AP686" s="38"/>
      <c r="AQ686" s="38"/>
      <c r="AR686" s="38"/>
      <c r="AS686" s="38"/>
    </row>
    <row r="687" spans="40:45" x14ac:dyDescent="0.25">
      <c r="AN687" s="38"/>
      <c r="AO687" s="38"/>
      <c r="AP687" s="38"/>
      <c r="AQ687" s="38"/>
      <c r="AR687" s="38"/>
      <c r="AS687" s="38"/>
    </row>
    <row r="688" spans="40:45" x14ac:dyDescent="0.25">
      <c r="AN688" s="38"/>
      <c r="AO688" s="38"/>
      <c r="AP688" s="38"/>
      <c r="AQ688" s="38"/>
      <c r="AR688" s="38"/>
      <c r="AS688" s="38"/>
    </row>
    <row r="689" spans="40:45" x14ac:dyDescent="0.25">
      <c r="AN689" s="38"/>
      <c r="AO689" s="38"/>
      <c r="AP689" s="38"/>
      <c r="AQ689" s="38"/>
      <c r="AR689" s="38"/>
      <c r="AS689" s="38"/>
    </row>
    <row r="690" spans="40:45" x14ac:dyDescent="0.25">
      <c r="AN690" s="38"/>
      <c r="AO690" s="38"/>
      <c r="AP690" s="38"/>
      <c r="AQ690" s="38"/>
      <c r="AR690" s="38"/>
      <c r="AS690" s="38"/>
    </row>
    <row r="691" spans="40:45" x14ac:dyDescent="0.25">
      <c r="AN691" s="38"/>
      <c r="AO691" s="38"/>
      <c r="AP691" s="38"/>
      <c r="AQ691" s="38"/>
      <c r="AR691" s="38"/>
      <c r="AS691" s="38"/>
    </row>
    <row r="692" spans="40:45" x14ac:dyDescent="0.25">
      <c r="AN692" s="38"/>
      <c r="AO692" s="38"/>
      <c r="AP692" s="38"/>
      <c r="AQ692" s="38"/>
      <c r="AR692" s="38"/>
      <c r="AS692" s="38"/>
    </row>
    <row r="693" spans="40:45" x14ac:dyDescent="0.25">
      <c r="AN693" s="38"/>
      <c r="AO693" s="38"/>
      <c r="AP693" s="38"/>
      <c r="AQ693" s="38"/>
      <c r="AR693" s="38"/>
      <c r="AS693" s="38"/>
    </row>
    <row r="694" spans="40:45" x14ac:dyDescent="0.25">
      <c r="AN694" s="38"/>
      <c r="AO694" s="38"/>
      <c r="AP694" s="38"/>
      <c r="AQ694" s="38"/>
      <c r="AR694" s="38"/>
      <c r="AS694" s="38"/>
    </row>
    <row r="695" spans="40:45" x14ac:dyDescent="0.25">
      <c r="AN695" s="38"/>
      <c r="AO695" s="38"/>
      <c r="AP695" s="38"/>
      <c r="AQ695" s="38"/>
      <c r="AR695" s="38"/>
      <c r="AS695" s="38"/>
    </row>
    <row r="696" spans="40:45" x14ac:dyDescent="0.25">
      <c r="AN696" s="38"/>
      <c r="AO696" s="38"/>
      <c r="AP696" s="38"/>
      <c r="AQ696" s="38"/>
      <c r="AR696" s="38"/>
      <c r="AS696" s="38"/>
    </row>
    <row r="697" spans="40:45" x14ac:dyDescent="0.25">
      <c r="AN697" s="38"/>
      <c r="AO697" s="38"/>
      <c r="AP697" s="38"/>
      <c r="AQ697" s="38"/>
      <c r="AR697" s="38"/>
      <c r="AS697" s="38"/>
    </row>
    <row r="698" spans="40:45" x14ac:dyDescent="0.25">
      <c r="AN698" s="38"/>
      <c r="AO698" s="38"/>
      <c r="AP698" s="38"/>
      <c r="AQ698" s="38"/>
      <c r="AR698" s="38"/>
      <c r="AS698" s="38"/>
    </row>
    <row r="699" spans="40:45" x14ac:dyDescent="0.25">
      <c r="AN699" s="38"/>
      <c r="AO699" s="38"/>
      <c r="AP699" s="38"/>
      <c r="AQ699" s="38"/>
      <c r="AR699" s="38"/>
      <c r="AS699" s="38"/>
    </row>
    <row r="700" spans="40:45" x14ac:dyDescent="0.25">
      <c r="AN700" s="38"/>
      <c r="AO700" s="38"/>
      <c r="AP700" s="38"/>
      <c r="AQ700" s="38"/>
      <c r="AR700" s="38"/>
      <c r="AS700" s="38"/>
    </row>
    <row r="701" spans="40:45" x14ac:dyDescent="0.25">
      <c r="AN701" s="38"/>
      <c r="AO701" s="38"/>
      <c r="AP701" s="38"/>
      <c r="AQ701" s="38"/>
      <c r="AR701" s="38"/>
      <c r="AS701" s="38"/>
    </row>
    <row r="702" spans="40:45" x14ac:dyDescent="0.25">
      <c r="AN702" s="38"/>
      <c r="AO702" s="38"/>
      <c r="AP702" s="38"/>
      <c r="AQ702" s="38"/>
      <c r="AR702" s="38"/>
      <c r="AS702" s="38"/>
    </row>
    <row r="703" spans="40:45" x14ac:dyDescent="0.25">
      <c r="AN703" s="38"/>
      <c r="AO703" s="38"/>
      <c r="AP703" s="38"/>
      <c r="AQ703" s="38"/>
      <c r="AR703" s="38"/>
      <c r="AS703" s="38"/>
    </row>
    <row r="704" spans="40:45" x14ac:dyDescent="0.25">
      <c r="AN704" s="38"/>
      <c r="AO704" s="38"/>
      <c r="AP704" s="38"/>
      <c r="AQ704" s="38"/>
      <c r="AR704" s="38"/>
      <c r="AS704" s="38"/>
    </row>
    <row r="705" spans="40:45" x14ac:dyDescent="0.25">
      <c r="AN705" s="38"/>
      <c r="AO705" s="38"/>
      <c r="AP705" s="38"/>
      <c r="AQ705" s="38"/>
      <c r="AR705" s="38"/>
      <c r="AS705" s="38"/>
    </row>
    <row r="706" spans="40:45" x14ac:dyDescent="0.25">
      <c r="AN706" s="38"/>
      <c r="AO706" s="38"/>
      <c r="AP706" s="38"/>
      <c r="AQ706" s="38"/>
      <c r="AR706" s="38"/>
      <c r="AS706" s="38"/>
    </row>
    <row r="707" spans="40:45" x14ac:dyDescent="0.25">
      <c r="AN707" s="38"/>
      <c r="AO707" s="38"/>
      <c r="AP707" s="38"/>
      <c r="AQ707" s="38"/>
      <c r="AR707" s="38"/>
      <c r="AS707" s="38"/>
    </row>
    <row r="708" spans="40:45" x14ac:dyDescent="0.25">
      <c r="AN708" s="38"/>
      <c r="AO708" s="38"/>
      <c r="AP708" s="38"/>
      <c r="AQ708" s="38"/>
      <c r="AR708" s="38"/>
      <c r="AS708" s="38"/>
    </row>
    <row r="709" spans="40:45" x14ac:dyDescent="0.25">
      <c r="AN709" s="38"/>
      <c r="AO709" s="38"/>
      <c r="AP709" s="38"/>
      <c r="AQ709" s="38"/>
      <c r="AR709" s="38"/>
      <c r="AS709" s="38"/>
    </row>
    <row r="710" spans="40:45" x14ac:dyDescent="0.25">
      <c r="AN710" s="38"/>
      <c r="AO710" s="38"/>
      <c r="AP710" s="38"/>
      <c r="AQ710" s="38"/>
      <c r="AR710" s="38"/>
      <c r="AS710" s="38"/>
    </row>
    <row r="711" spans="40:45" x14ac:dyDescent="0.25">
      <c r="AN711" s="38"/>
      <c r="AO711" s="38"/>
      <c r="AP711" s="38"/>
      <c r="AQ711" s="38"/>
      <c r="AR711" s="38"/>
      <c r="AS711" s="38"/>
    </row>
    <row r="712" spans="40:45" x14ac:dyDescent="0.25">
      <c r="AN712" s="38"/>
      <c r="AO712" s="38"/>
      <c r="AP712" s="38"/>
      <c r="AQ712" s="38"/>
      <c r="AR712" s="38"/>
      <c r="AS712" s="38"/>
    </row>
    <row r="713" spans="40:45" x14ac:dyDescent="0.25">
      <c r="AN713" s="38"/>
      <c r="AO713" s="38"/>
      <c r="AP713" s="38"/>
      <c r="AQ713" s="38"/>
      <c r="AR713" s="38"/>
      <c r="AS713" s="38"/>
    </row>
    <row r="714" spans="40:45" x14ac:dyDescent="0.25">
      <c r="AN714" s="38"/>
      <c r="AO714" s="38"/>
      <c r="AP714" s="38"/>
      <c r="AQ714" s="38"/>
      <c r="AR714" s="38"/>
      <c r="AS714" s="38"/>
    </row>
    <row r="715" spans="40:45" x14ac:dyDescent="0.25">
      <c r="AN715" s="38"/>
      <c r="AO715" s="38"/>
      <c r="AP715" s="38"/>
      <c r="AQ715" s="38"/>
      <c r="AR715" s="38"/>
      <c r="AS715" s="38"/>
    </row>
    <row r="716" spans="40:45" x14ac:dyDescent="0.25">
      <c r="AN716" s="38"/>
      <c r="AO716" s="38"/>
      <c r="AP716" s="38"/>
      <c r="AQ716" s="38"/>
      <c r="AR716" s="38"/>
      <c r="AS716" s="38"/>
    </row>
    <row r="717" spans="40:45" x14ac:dyDescent="0.25">
      <c r="AN717" s="38"/>
      <c r="AO717" s="38"/>
      <c r="AP717" s="38"/>
      <c r="AQ717" s="38"/>
      <c r="AR717" s="38"/>
      <c r="AS717" s="38"/>
    </row>
    <row r="718" spans="40:45" x14ac:dyDescent="0.25">
      <c r="AN718" s="38"/>
      <c r="AO718" s="38"/>
      <c r="AP718" s="38"/>
      <c r="AQ718" s="38"/>
      <c r="AR718" s="38"/>
      <c r="AS718" s="38"/>
    </row>
    <row r="719" spans="40:45" x14ac:dyDescent="0.25">
      <c r="AN719" s="38"/>
      <c r="AO719" s="38"/>
      <c r="AP719" s="38"/>
      <c r="AQ719" s="38"/>
      <c r="AR719" s="38"/>
      <c r="AS719" s="38"/>
    </row>
    <row r="720" spans="40:45" x14ac:dyDescent="0.25">
      <c r="AN720" s="38"/>
      <c r="AO720" s="38"/>
      <c r="AP720" s="38"/>
      <c r="AQ720" s="38"/>
      <c r="AR720" s="38"/>
      <c r="AS720" s="38"/>
    </row>
    <row r="721" spans="40:45" x14ac:dyDescent="0.25">
      <c r="AN721" s="38"/>
      <c r="AO721" s="38"/>
      <c r="AP721" s="38"/>
      <c r="AQ721" s="38"/>
      <c r="AR721" s="38"/>
      <c r="AS721" s="38"/>
    </row>
    <row r="722" spans="40:45" x14ac:dyDescent="0.25">
      <c r="AN722" s="38"/>
      <c r="AO722" s="38"/>
      <c r="AP722" s="38"/>
      <c r="AQ722" s="38"/>
      <c r="AR722" s="38"/>
      <c r="AS722" s="38"/>
    </row>
    <row r="723" spans="40:45" x14ac:dyDescent="0.25">
      <c r="AN723" s="38"/>
      <c r="AO723" s="38"/>
      <c r="AP723" s="38"/>
      <c r="AQ723" s="38"/>
      <c r="AR723" s="38"/>
      <c r="AS723" s="38"/>
    </row>
    <row r="724" spans="40:45" x14ac:dyDescent="0.25">
      <c r="AN724" s="38"/>
      <c r="AO724" s="38"/>
      <c r="AP724" s="38"/>
      <c r="AQ724" s="38"/>
      <c r="AR724" s="38"/>
      <c r="AS724" s="38"/>
    </row>
    <row r="725" spans="40:45" x14ac:dyDescent="0.25">
      <c r="AN725" s="38"/>
      <c r="AO725" s="38"/>
      <c r="AP725" s="38"/>
      <c r="AQ725" s="38"/>
      <c r="AR725" s="38"/>
      <c r="AS725" s="38"/>
    </row>
    <row r="726" spans="40:45" x14ac:dyDescent="0.25">
      <c r="AN726" s="38"/>
      <c r="AO726" s="38"/>
      <c r="AP726" s="38"/>
      <c r="AQ726" s="38"/>
      <c r="AR726" s="38"/>
      <c r="AS726" s="38"/>
    </row>
    <row r="727" spans="40:45" x14ac:dyDescent="0.25">
      <c r="AN727" s="38"/>
      <c r="AO727" s="38"/>
      <c r="AP727" s="38"/>
      <c r="AQ727" s="38"/>
      <c r="AR727" s="38"/>
      <c r="AS727" s="38"/>
    </row>
    <row r="728" spans="40:45" x14ac:dyDescent="0.25">
      <c r="AN728" s="38"/>
      <c r="AO728" s="38"/>
      <c r="AP728" s="38"/>
      <c r="AQ728" s="38"/>
      <c r="AR728" s="38"/>
      <c r="AS728" s="38"/>
    </row>
    <row r="729" spans="40:45" x14ac:dyDescent="0.25">
      <c r="AN729" s="38"/>
      <c r="AO729" s="38"/>
      <c r="AP729" s="38"/>
      <c r="AQ729" s="38"/>
      <c r="AR729" s="38"/>
      <c r="AS729" s="38"/>
    </row>
    <row r="730" spans="40:45" x14ac:dyDescent="0.25">
      <c r="AN730" s="38"/>
      <c r="AO730" s="38"/>
      <c r="AP730" s="38"/>
      <c r="AQ730" s="38"/>
      <c r="AR730" s="38"/>
      <c r="AS730" s="38"/>
    </row>
    <row r="731" spans="40:45" x14ac:dyDescent="0.25">
      <c r="AN731" s="38"/>
      <c r="AO731" s="38"/>
      <c r="AP731" s="38"/>
      <c r="AQ731" s="38"/>
      <c r="AR731" s="38"/>
      <c r="AS731" s="38"/>
    </row>
    <row r="732" spans="40:45" x14ac:dyDescent="0.25">
      <c r="AN732" s="38"/>
      <c r="AO732" s="38"/>
      <c r="AP732" s="38"/>
      <c r="AQ732" s="38"/>
      <c r="AR732" s="38"/>
      <c r="AS732" s="38"/>
    </row>
    <row r="733" spans="40:45" x14ac:dyDescent="0.25">
      <c r="AN733" s="38"/>
      <c r="AO733" s="38"/>
      <c r="AP733" s="38"/>
      <c r="AQ733" s="38"/>
      <c r="AR733" s="38"/>
      <c r="AS733" s="38"/>
    </row>
    <row r="734" spans="40:45" x14ac:dyDescent="0.25">
      <c r="AN734" s="38"/>
      <c r="AO734" s="38"/>
      <c r="AP734" s="38"/>
      <c r="AQ734" s="38"/>
      <c r="AR734" s="38"/>
      <c r="AS734" s="38"/>
    </row>
    <row r="735" spans="40:45" x14ac:dyDescent="0.25">
      <c r="AN735" s="38"/>
      <c r="AO735" s="38"/>
      <c r="AP735" s="38"/>
      <c r="AQ735" s="38"/>
      <c r="AR735" s="38"/>
      <c r="AS735" s="38"/>
    </row>
    <row r="736" spans="40:45" x14ac:dyDescent="0.25">
      <c r="AN736" s="38"/>
      <c r="AO736" s="38"/>
      <c r="AP736" s="38"/>
      <c r="AQ736" s="38"/>
      <c r="AR736" s="38"/>
      <c r="AS736" s="38"/>
    </row>
    <row r="737" spans="40:45" x14ac:dyDescent="0.25">
      <c r="AN737" s="38"/>
      <c r="AO737" s="38"/>
      <c r="AP737" s="38"/>
      <c r="AQ737" s="38"/>
      <c r="AR737" s="38"/>
      <c r="AS737" s="38"/>
    </row>
    <row r="738" spans="40:45" x14ac:dyDescent="0.25">
      <c r="AN738" s="38"/>
      <c r="AO738" s="38"/>
      <c r="AP738" s="38"/>
      <c r="AQ738" s="38"/>
      <c r="AR738" s="38"/>
      <c r="AS738" s="38"/>
    </row>
    <row r="739" spans="40:45" x14ac:dyDescent="0.25">
      <c r="AN739" s="38"/>
      <c r="AO739" s="38"/>
      <c r="AP739" s="38"/>
      <c r="AQ739" s="38"/>
      <c r="AR739" s="38"/>
      <c r="AS739" s="38"/>
    </row>
    <row r="740" spans="40:45" x14ac:dyDescent="0.25">
      <c r="AN740" s="38"/>
      <c r="AO740" s="38"/>
      <c r="AP740" s="38"/>
      <c r="AQ740" s="38"/>
      <c r="AR740" s="38"/>
      <c r="AS740" s="38"/>
    </row>
    <row r="741" spans="40:45" x14ac:dyDescent="0.25">
      <c r="AN741" s="38"/>
      <c r="AO741" s="38"/>
      <c r="AP741" s="38"/>
      <c r="AQ741" s="38"/>
      <c r="AR741" s="38"/>
      <c r="AS741" s="38"/>
    </row>
    <row r="742" spans="40:45" x14ac:dyDescent="0.25">
      <c r="AN742" s="38"/>
      <c r="AO742" s="38"/>
      <c r="AP742" s="38"/>
      <c r="AQ742" s="38"/>
      <c r="AR742" s="38"/>
      <c r="AS742" s="38"/>
    </row>
    <row r="743" spans="40:45" x14ac:dyDescent="0.25">
      <c r="AN743" s="38"/>
      <c r="AO743" s="38"/>
      <c r="AP743" s="38"/>
      <c r="AQ743" s="38"/>
      <c r="AR743" s="38"/>
      <c r="AS743" s="38"/>
    </row>
    <row r="744" spans="40:45" x14ac:dyDescent="0.25">
      <c r="AN744" s="38"/>
      <c r="AO744" s="38"/>
      <c r="AP744" s="38"/>
      <c r="AQ744" s="38"/>
      <c r="AR744" s="38"/>
      <c r="AS744" s="38"/>
    </row>
    <row r="745" spans="40:45" x14ac:dyDescent="0.25">
      <c r="AN745" s="38"/>
      <c r="AO745" s="38"/>
      <c r="AP745" s="38"/>
      <c r="AQ745" s="38"/>
      <c r="AR745" s="38"/>
      <c r="AS745" s="38"/>
    </row>
    <row r="746" spans="40:45" x14ac:dyDescent="0.25">
      <c r="AN746" s="38"/>
      <c r="AO746" s="38"/>
      <c r="AP746" s="38"/>
      <c r="AQ746" s="38"/>
      <c r="AR746" s="38"/>
      <c r="AS746" s="38"/>
    </row>
    <row r="747" spans="40:45" x14ac:dyDescent="0.25">
      <c r="AN747" s="38"/>
      <c r="AO747" s="38"/>
      <c r="AP747" s="38"/>
      <c r="AQ747" s="38"/>
      <c r="AR747" s="38"/>
      <c r="AS747" s="38"/>
    </row>
    <row r="748" spans="40:45" x14ac:dyDescent="0.25">
      <c r="AN748" s="38"/>
      <c r="AO748" s="38"/>
      <c r="AP748" s="38"/>
      <c r="AQ748" s="38"/>
      <c r="AR748" s="38"/>
      <c r="AS748" s="38"/>
    </row>
    <row r="749" spans="40:45" x14ac:dyDescent="0.25">
      <c r="AN749" s="38"/>
      <c r="AO749" s="38"/>
      <c r="AP749" s="38"/>
      <c r="AQ749" s="38"/>
      <c r="AR749" s="38"/>
      <c r="AS749" s="38"/>
    </row>
    <row r="750" spans="40:45" x14ac:dyDescent="0.25">
      <c r="AN750" s="38"/>
      <c r="AO750" s="38"/>
      <c r="AP750" s="38"/>
      <c r="AQ750" s="38"/>
      <c r="AR750" s="38"/>
      <c r="AS750" s="38"/>
    </row>
    <row r="751" spans="40:45" x14ac:dyDescent="0.25">
      <c r="AN751" s="38"/>
      <c r="AO751" s="38"/>
      <c r="AP751" s="38"/>
      <c r="AQ751" s="38"/>
      <c r="AR751" s="38"/>
      <c r="AS751" s="38"/>
    </row>
    <row r="752" spans="40:45" x14ac:dyDescent="0.25">
      <c r="AN752" s="38"/>
      <c r="AO752" s="38"/>
      <c r="AP752" s="38"/>
      <c r="AQ752" s="38"/>
      <c r="AR752" s="38"/>
      <c r="AS752" s="38"/>
    </row>
    <row r="753" spans="40:45" x14ac:dyDescent="0.25">
      <c r="AN753" s="38"/>
      <c r="AO753" s="38"/>
      <c r="AP753" s="38"/>
      <c r="AQ753" s="38"/>
      <c r="AR753" s="38"/>
      <c r="AS753" s="38"/>
    </row>
    <row r="754" spans="40:45" x14ac:dyDescent="0.25">
      <c r="AN754" s="38"/>
      <c r="AO754" s="38"/>
      <c r="AP754" s="38"/>
      <c r="AQ754" s="38"/>
      <c r="AR754" s="38"/>
      <c r="AS754" s="38"/>
    </row>
    <row r="755" spans="40:45" x14ac:dyDescent="0.25">
      <c r="AN755" s="38"/>
      <c r="AO755" s="38"/>
      <c r="AP755" s="38"/>
      <c r="AQ755" s="38"/>
      <c r="AR755" s="38"/>
      <c r="AS755" s="38"/>
    </row>
    <row r="756" spans="40:45" x14ac:dyDescent="0.25">
      <c r="AN756" s="38"/>
      <c r="AO756" s="38"/>
      <c r="AP756" s="38"/>
      <c r="AQ756" s="38"/>
      <c r="AR756" s="38"/>
      <c r="AS756" s="38"/>
    </row>
    <row r="757" spans="40:45" x14ac:dyDescent="0.25">
      <c r="AN757" s="38"/>
      <c r="AO757" s="38"/>
      <c r="AP757" s="38"/>
      <c r="AQ757" s="38"/>
      <c r="AR757" s="38"/>
      <c r="AS757" s="38"/>
    </row>
    <row r="758" spans="40:45" x14ac:dyDescent="0.25">
      <c r="AN758" s="38"/>
      <c r="AO758" s="38"/>
      <c r="AP758" s="38"/>
      <c r="AQ758" s="38"/>
      <c r="AR758" s="38"/>
      <c r="AS758" s="38"/>
    </row>
    <row r="759" spans="40:45" x14ac:dyDescent="0.25">
      <c r="AN759" s="38"/>
      <c r="AO759" s="38"/>
      <c r="AP759" s="38"/>
      <c r="AQ759" s="38"/>
      <c r="AR759" s="38"/>
      <c r="AS759" s="38"/>
    </row>
    <row r="760" spans="40:45" x14ac:dyDescent="0.25">
      <c r="AN760" s="38"/>
      <c r="AO760" s="38"/>
      <c r="AP760" s="38"/>
      <c r="AQ760" s="38"/>
      <c r="AR760" s="38"/>
      <c r="AS760" s="38"/>
    </row>
    <row r="761" spans="40:45" x14ac:dyDescent="0.25">
      <c r="AN761" s="38"/>
      <c r="AO761" s="38"/>
      <c r="AP761" s="38"/>
      <c r="AQ761" s="38"/>
      <c r="AR761" s="38"/>
      <c r="AS761" s="38"/>
    </row>
    <row r="762" spans="40:45" x14ac:dyDescent="0.25">
      <c r="AN762" s="38"/>
      <c r="AO762" s="38"/>
      <c r="AP762" s="38"/>
      <c r="AQ762" s="38"/>
      <c r="AR762" s="38"/>
      <c r="AS762" s="38"/>
    </row>
    <row r="763" spans="40:45" x14ac:dyDescent="0.25">
      <c r="AN763" s="38"/>
      <c r="AO763" s="38"/>
      <c r="AP763" s="38"/>
      <c r="AQ763" s="38"/>
      <c r="AR763" s="38"/>
      <c r="AS763" s="38"/>
    </row>
    <row r="764" spans="40:45" x14ac:dyDescent="0.25">
      <c r="AN764" s="38"/>
      <c r="AO764" s="38"/>
      <c r="AP764" s="38"/>
      <c r="AQ764" s="38"/>
      <c r="AR764" s="38"/>
      <c r="AS764" s="38"/>
    </row>
    <row r="765" spans="40:45" x14ac:dyDescent="0.25">
      <c r="AN765" s="38"/>
      <c r="AO765" s="38"/>
      <c r="AP765" s="38"/>
      <c r="AQ765" s="38"/>
      <c r="AR765" s="38"/>
      <c r="AS765" s="38"/>
    </row>
    <row r="766" spans="40:45" x14ac:dyDescent="0.25">
      <c r="AN766" s="38"/>
      <c r="AO766" s="38"/>
      <c r="AP766" s="38"/>
      <c r="AQ766" s="38"/>
      <c r="AR766" s="38"/>
      <c r="AS766" s="38"/>
    </row>
    <row r="767" spans="40:45" x14ac:dyDescent="0.25">
      <c r="AN767" s="38"/>
      <c r="AO767" s="38"/>
      <c r="AP767" s="38"/>
      <c r="AQ767" s="38"/>
      <c r="AR767" s="38"/>
      <c r="AS767" s="38"/>
    </row>
    <row r="768" spans="40:45" x14ac:dyDescent="0.25">
      <c r="AN768" s="38"/>
      <c r="AO768" s="38"/>
      <c r="AP768" s="38"/>
      <c r="AQ768" s="38"/>
      <c r="AR768" s="38"/>
      <c r="AS768" s="38"/>
    </row>
    <row r="769" spans="40:45" x14ac:dyDescent="0.25">
      <c r="AN769" s="38"/>
      <c r="AO769" s="38"/>
      <c r="AP769" s="38"/>
      <c r="AQ769" s="38"/>
      <c r="AR769" s="38"/>
      <c r="AS769" s="38"/>
    </row>
    <row r="770" spans="40:45" x14ac:dyDescent="0.25">
      <c r="AN770" s="38"/>
      <c r="AO770" s="38"/>
      <c r="AP770" s="38"/>
      <c r="AQ770" s="38"/>
      <c r="AR770" s="38"/>
      <c r="AS770" s="38"/>
    </row>
    <row r="771" spans="40:45" x14ac:dyDescent="0.25">
      <c r="AN771" s="38"/>
      <c r="AO771" s="38"/>
      <c r="AP771" s="38"/>
      <c r="AQ771" s="38"/>
      <c r="AR771" s="38"/>
      <c r="AS771" s="38"/>
    </row>
    <row r="772" spans="40:45" x14ac:dyDescent="0.25">
      <c r="AN772" s="38"/>
      <c r="AO772" s="38"/>
      <c r="AP772" s="38"/>
      <c r="AQ772" s="38"/>
      <c r="AR772" s="38"/>
      <c r="AS772" s="38"/>
    </row>
    <row r="773" spans="40:45" x14ac:dyDescent="0.25">
      <c r="AN773" s="38"/>
      <c r="AO773" s="38"/>
      <c r="AP773" s="38"/>
      <c r="AQ773" s="38"/>
      <c r="AR773" s="38"/>
      <c r="AS773" s="38"/>
    </row>
    <row r="774" spans="40:45" x14ac:dyDescent="0.25">
      <c r="AN774" s="38"/>
      <c r="AO774" s="38"/>
      <c r="AP774" s="38"/>
      <c r="AQ774" s="38"/>
      <c r="AR774" s="38"/>
      <c r="AS774" s="38"/>
    </row>
    <row r="775" spans="40:45" x14ac:dyDescent="0.25">
      <c r="AN775" s="38"/>
      <c r="AO775" s="38"/>
      <c r="AP775" s="38"/>
      <c r="AQ775" s="38"/>
      <c r="AR775" s="38"/>
      <c r="AS775" s="38"/>
    </row>
    <row r="776" spans="40:45" x14ac:dyDescent="0.25">
      <c r="AN776" s="38"/>
      <c r="AO776" s="38"/>
      <c r="AP776" s="38"/>
      <c r="AQ776" s="38"/>
      <c r="AR776" s="38"/>
      <c r="AS776" s="38"/>
    </row>
    <row r="777" spans="40:45" x14ac:dyDescent="0.25">
      <c r="AN777" s="38"/>
      <c r="AO777" s="38"/>
      <c r="AP777" s="38"/>
      <c r="AQ777" s="38"/>
      <c r="AR777" s="38"/>
      <c r="AS777" s="38"/>
    </row>
    <row r="778" spans="40:45" x14ac:dyDescent="0.25">
      <c r="AN778" s="38"/>
      <c r="AO778" s="38"/>
      <c r="AP778" s="38"/>
      <c r="AQ778" s="38"/>
      <c r="AR778" s="38"/>
      <c r="AS778" s="38"/>
    </row>
    <row r="779" spans="40:45" x14ac:dyDescent="0.25">
      <c r="AN779" s="38"/>
      <c r="AO779" s="38"/>
      <c r="AP779" s="38"/>
      <c r="AQ779" s="38"/>
      <c r="AR779" s="38"/>
      <c r="AS779" s="38"/>
    </row>
    <row r="780" spans="40:45" x14ac:dyDescent="0.25">
      <c r="AN780" s="38"/>
      <c r="AO780" s="38"/>
      <c r="AP780" s="38"/>
      <c r="AQ780" s="38"/>
      <c r="AR780" s="38"/>
      <c r="AS780" s="38"/>
    </row>
    <row r="781" spans="40:45" x14ac:dyDescent="0.25">
      <c r="AN781" s="38"/>
      <c r="AO781" s="38"/>
      <c r="AP781" s="38"/>
      <c r="AQ781" s="38"/>
      <c r="AR781" s="38"/>
      <c r="AS781" s="38"/>
    </row>
    <row r="782" spans="40:45" x14ac:dyDescent="0.25">
      <c r="AN782" s="38"/>
      <c r="AO782" s="38"/>
      <c r="AP782" s="38"/>
      <c r="AQ782" s="38"/>
      <c r="AR782" s="38"/>
      <c r="AS782" s="38"/>
    </row>
    <row r="783" spans="40:45" x14ac:dyDescent="0.25">
      <c r="AN783" s="38"/>
      <c r="AO783" s="38"/>
      <c r="AP783" s="38"/>
      <c r="AQ783" s="38"/>
      <c r="AR783" s="38"/>
      <c r="AS783" s="38"/>
    </row>
    <row r="784" spans="40:45" x14ac:dyDescent="0.25">
      <c r="AN784" s="38"/>
      <c r="AO784" s="38"/>
      <c r="AP784" s="38"/>
      <c r="AQ784" s="38"/>
      <c r="AR784" s="38"/>
      <c r="AS784" s="38"/>
    </row>
    <row r="785" spans="40:45" x14ac:dyDescent="0.25">
      <c r="AN785" s="38"/>
      <c r="AO785" s="38"/>
      <c r="AP785" s="38"/>
      <c r="AQ785" s="38"/>
      <c r="AR785" s="38"/>
      <c r="AS785" s="38"/>
    </row>
    <row r="786" spans="40:45" x14ac:dyDescent="0.25">
      <c r="AN786" s="38"/>
      <c r="AO786" s="38"/>
      <c r="AP786" s="38"/>
      <c r="AQ786" s="38"/>
      <c r="AR786" s="38"/>
      <c r="AS786" s="38"/>
    </row>
    <row r="787" spans="40:45" x14ac:dyDescent="0.25">
      <c r="AN787" s="38"/>
      <c r="AO787" s="38"/>
      <c r="AP787" s="38"/>
      <c r="AQ787" s="38"/>
      <c r="AR787" s="38"/>
      <c r="AS787" s="38"/>
    </row>
    <row r="788" spans="40:45" x14ac:dyDescent="0.25">
      <c r="AN788" s="38"/>
      <c r="AO788" s="38"/>
      <c r="AP788" s="38"/>
      <c r="AQ788" s="38"/>
      <c r="AR788" s="38"/>
      <c r="AS788" s="38"/>
    </row>
    <row r="789" spans="40:45" x14ac:dyDescent="0.25">
      <c r="AN789" s="38"/>
      <c r="AO789" s="38"/>
      <c r="AP789" s="38"/>
      <c r="AQ789" s="38"/>
      <c r="AR789" s="38"/>
      <c r="AS789" s="38"/>
    </row>
    <row r="790" spans="40:45" x14ac:dyDescent="0.25">
      <c r="AN790" s="38"/>
      <c r="AO790" s="38"/>
      <c r="AP790" s="38"/>
      <c r="AQ790" s="38"/>
      <c r="AR790" s="38"/>
      <c r="AS790" s="38"/>
    </row>
    <row r="791" spans="40:45" x14ac:dyDescent="0.25">
      <c r="AN791" s="38"/>
      <c r="AO791" s="38"/>
      <c r="AP791" s="38"/>
      <c r="AQ791" s="38"/>
      <c r="AR791" s="38"/>
      <c r="AS791" s="38"/>
    </row>
    <row r="792" spans="40:45" x14ac:dyDescent="0.25">
      <c r="AN792" s="38"/>
      <c r="AO792" s="38"/>
      <c r="AP792" s="38"/>
      <c r="AQ792" s="38"/>
      <c r="AR792" s="38"/>
      <c r="AS792" s="38"/>
    </row>
    <row r="793" spans="40:45" x14ac:dyDescent="0.25">
      <c r="AN793" s="38"/>
      <c r="AO793" s="38"/>
      <c r="AP793" s="38"/>
      <c r="AQ793" s="38"/>
      <c r="AR793" s="38"/>
      <c r="AS793" s="38"/>
    </row>
    <row r="794" spans="40:45" x14ac:dyDescent="0.25">
      <c r="AN794" s="38"/>
      <c r="AO794" s="38"/>
      <c r="AP794" s="38"/>
      <c r="AQ794" s="38"/>
      <c r="AR794" s="38"/>
      <c r="AS794" s="38"/>
    </row>
    <row r="795" spans="40:45" x14ac:dyDescent="0.25">
      <c r="AN795" s="38"/>
      <c r="AO795" s="38"/>
      <c r="AP795" s="38"/>
      <c r="AQ795" s="38"/>
      <c r="AR795" s="38"/>
      <c r="AS795" s="38"/>
    </row>
    <row r="796" spans="40:45" x14ac:dyDescent="0.25">
      <c r="AN796" s="38"/>
      <c r="AO796" s="38"/>
      <c r="AP796" s="38"/>
      <c r="AQ796" s="38"/>
      <c r="AR796" s="38"/>
      <c r="AS796" s="38"/>
    </row>
    <row r="797" spans="40:45" x14ac:dyDescent="0.25">
      <c r="AN797" s="38"/>
      <c r="AO797" s="38"/>
      <c r="AP797" s="38"/>
      <c r="AQ797" s="38"/>
      <c r="AR797" s="38"/>
      <c r="AS797" s="38"/>
    </row>
    <row r="798" spans="40:45" x14ac:dyDescent="0.25">
      <c r="AN798" s="38"/>
      <c r="AO798" s="38"/>
      <c r="AP798" s="38"/>
      <c r="AQ798" s="38"/>
      <c r="AR798" s="38"/>
      <c r="AS798" s="38"/>
    </row>
    <row r="799" spans="40:45" x14ac:dyDescent="0.25">
      <c r="AN799" s="38"/>
      <c r="AO799" s="38"/>
      <c r="AP799" s="38"/>
      <c r="AQ799" s="38"/>
      <c r="AR799" s="38"/>
      <c r="AS799" s="38"/>
    </row>
    <row r="800" spans="40:45" x14ac:dyDescent="0.25">
      <c r="AN800" s="38"/>
      <c r="AO800" s="38"/>
      <c r="AP800" s="38"/>
      <c r="AQ800" s="38"/>
      <c r="AR800" s="38"/>
      <c r="AS800" s="38"/>
    </row>
    <row r="801" spans="40:45" x14ac:dyDescent="0.25">
      <c r="AN801" s="38"/>
      <c r="AO801" s="38"/>
      <c r="AP801" s="38"/>
      <c r="AQ801" s="38"/>
      <c r="AR801" s="38"/>
      <c r="AS801" s="38"/>
    </row>
    <row r="802" spans="40:45" x14ac:dyDescent="0.25">
      <c r="AN802" s="38"/>
      <c r="AO802" s="38"/>
      <c r="AP802" s="38"/>
      <c r="AQ802" s="38"/>
      <c r="AR802" s="38"/>
      <c r="AS802" s="38"/>
    </row>
    <row r="803" spans="40:45" x14ac:dyDescent="0.25">
      <c r="AN803" s="38"/>
      <c r="AO803" s="38"/>
      <c r="AP803" s="38"/>
      <c r="AQ803" s="38"/>
      <c r="AR803" s="38"/>
      <c r="AS803" s="38"/>
    </row>
    <row r="804" spans="40:45" x14ac:dyDescent="0.25">
      <c r="AN804" s="38"/>
      <c r="AO804" s="38"/>
      <c r="AP804" s="38"/>
      <c r="AQ804" s="38"/>
      <c r="AR804" s="38"/>
      <c r="AS804" s="38"/>
    </row>
    <row r="805" spans="40:45" x14ac:dyDescent="0.25">
      <c r="AN805" s="38"/>
      <c r="AO805" s="38"/>
      <c r="AP805" s="38"/>
      <c r="AQ805" s="38"/>
      <c r="AR805" s="38"/>
      <c r="AS805" s="38"/>
    </row>
    <row r="806" spans="40:45" x14ac:dyDescent="0.25">
      <c r="AN806" s="38"/>
      <c r="AO806" s="38"/>
      <c r="AP806" s="38"/>
      <c r="AQ806" s="38"/>
      <c r="AR806" s="38"/>
      <c r="AS806" s="38"/>
    </row>
    <row r="807" spans="40:45" x14ac:dyDescent="0.25">
      <c r="AN807" s="38"/>
      <c r="AO807" s="38"/>
      <c r="AP807" s="38"/>
      <c r="AQ807" s="38"/>
      <c r="AR807" s="38"/>
      <c r="AS807" s="38"/>
    </row>
    <row r="808" spans="40:45" x14ac:dyDescent="0.25">
      <c r="AN808" s="38"/>
      <c r="AO808" s="38"/>
      <c r="AP808" s="38"/>
      <c r="AQ808" s="38"/>
      <c r="AR808" s="38"/>
      <c r="AS808" s="38"/>
    </row>
    <row r="809" spans="40:45" x14ac:dyDescent="0.25">
      <c r="AN809" s="38"/>
      <c r="AO809" s="38"/>
      <c r="AP809" s="38"/>
      <c r="AQ809" s="38"/>
      <c r="AR809" s="38"/>
      <c r="AS809" s="38"/>
    </row>
    <row r="810" spans="40:45" x14ac:dyDescent="0.25">
      <c r="AN810" s="38"/>
      <c r="AO810" s="38"/>
      <c r="AP810" s="38"/>
      <c r="AQ810" s="38"/>
      <c r="AR810" s="38"/>
      <c r="AS810" s="38"/>
    </row>
    <row r="811" spans="40:45" x14ac:dyDescent="0.25">
      <c r="AN811" s="38"/>
      <c r="AO811" s="38"/>
      <c r="AP811" s="38"/>
      <c r="AQ811" s="38"/>
      <c r="AR811" s="38"/>
      <c r="AS811" s="38"/>
    </row>
    <row r="812" spans="40:45" x14ac:dyDescent="0.25">
      <c r="AN812" s="38"/>
      <c r="AO812" s="38"/>
      <c r="AP812" s="38"/>
      <c r="AQ812" s="38"/>
      <c r="AR812" s="38"/>
      <c r="AS812" s="38"/>
    </row>
    <row r="813" spans="40:45" x14ac:dyDescent="0.25">
      <c r="AN813" s="38"/>
      <c r="AO813" s="38"/>
      <c r="AP813" s="38"/>
      <c r="AQ813" s="38"/>
      <c r="AR813" s="38"/>
      <c r="AS813" s="38"/>
    </row>
    <row r="814" spans="40:45" x14ac:dyDescent="0.25">
      <c r="AN814" s="38"/>
      <c r="AO814" s="38"/>
      <c r="AP814" s="38"/>
      <c r="AQ814" s="38"/>
      <c r="AR814" s="38"/>
      <c r="AS814" s="38"/>
    </row>
    <row r="815" spans="40:45" x14ac:dyDescent="0.25">
      <c r="AN815" s="38"/>
      <c r="AO815" s="38"/>
      <c r="AP815" s="38"/>
      <c r="AQ815" s="38"/>
      <c r="AR815" s="38"/>
      <c r="AS815" s="38"/>
    </row>
    <row r="816" spans="40:45" x14ac:dyDescent="0.25">
      <c r="AN816" s="38"/>
      <c r="AO816" s="38"/>
      <c r="AP816" s="38"/>
      <c r="AQ816" s="38"/>
      <c r="AR816" s="38"/>
      <c r="AS816" s="38"/>
    </row>
    <row r="817" spans="40:45" x14ac:dyDescent="0.25">
      <c r="AN817" s="38"/>
      <c r="AO817" s="38"/>
      <c r="AP817" s="38"/>
      <c r="AQ817" s="38"/>
      <c r="AR817" s="38"/>
      <c r="AS817" s="38"/>
    </row>
    <row r="818" spans="40:45" x14ac:dyDescent="0.25">
      <c r="AN818" s="38"/>
      <c r="AO818" s="38"/>
      <c r="AP818" s="38"/>
      <c r="AQ818" s="38"/>
      <c r="AR818" s="38"/>
      <c r="AS818" s="38"/>
    </row>
    <row r="819" spans="40:45" x14ac:dyDescent="0.25">
      <c r="AN819" s="38"/>
      <c r="AO819" s="38"/>
      <c r="AP819" s="38"/>
      <c r="AQ819" s="38"/>
      <c r="AR819" s="38"/>
      <c r="AS819" s="38"/>
    </row>
    <row r="820" spans="40:45" x14ac:dyDescent="0.25">
      <c r="AN820" s="38"/>
      <c r="AO820" s="38"/>
      <c r="AP820" s="38"/>
      <c r="AQ820" s="38"/>
      <c r="AR820" s="38"/>
      <c r="AS820" s="38"/>
    </row>
    <row r="821" spans="40:45" x14ac:dyDescent="0.25">
      <c r="AN821" s="38"/>
      <c r="AO821" s="38"/>
      <c r="AP821" s="38"/>
      <c r="AQ821" s="38"/>
      <c r="AR821" s="38"/>
      <c r="AS821" s="38"/>
    </row>
    <row r="822" spans="40:45" x14ac:dyDescent="0.25">
      <c r="AN822" s="38"/>
      <c r="AO822" s="38"/>
      <c r="AP822" s="38"/>
      <c r="AQ822" s="38"/>
      <c r="AR822" s="38"/>
      <c r="AS822" s="38"/>
    </row>
    <row r="823" spans="40:45" x14ac:dyDescent="0.25">
      <c r="AN823" s="38"/>
      <c r="AO823" s="38"/>
      <c r="AP823" s="38"/>
      <c r="AQ823" s="38"/>
      <c r="AR823" s="38"/>
      <c r="AS823" s="38"/>
    </row>
    <row r="824" spans="40:45" x14ac:dyDescent="0.25">
      <c r="AN824" s="38"/>
      <c r="AO824" s="38"/>
      <c r="AP824" s="38"/>
      <c r="AQ824" s="38"/>
      <c r="AR824" s="38"/>
      <c r="AS824" s="38"/>
    </row>
    <row r="825" spans="40:45" x14ac:dyDescent="0.25">
      <c r="AN825" s="38"/>
      <c r="AO825" s="38"/>
      <c r="AP825" s="38"/>
      <c r="AQ825" s="38"/>
      <c r="AR825" s="38"/>
      <c r="AS825" s="38"/>
    </row>
    <row r="826" spans="40:45" x14ac:dyDescent="0.25">
      <c r="AN826" s="38"/>
      <c r="AO826" s="38"/>
      <c r="AP826" s="38"/>
      <c r="AQ826" s="38"/>
      <c r="AR826" s="38"/>
      <c r="AS826" s="38"/>
    </row>
    <row r="827" spans="40:45" x14ac:dyDescent="0.25">
      <c r="AN827" s="38"/>
      <c r="AO827" s="38"/>
      <c r="AP827" s="38"/>
      <c r="AQ827" s="38"/>
      <c r="AR827" s="38"/>
      <c r="AS827" s="38"/>
    </row>
    <row r="828" spans="40:45" x14ac:dyDescent="0.25">
      <c r="AN828" s="38"/>
      <c r="AO828" s="38"/>
      <c r="AP828" s="38"/>
      <c r="AQ828" s="38"/>
      <c r="AR828" s="38"/>
      <c r="AS828" s="38"/>
    </row>
    <row r="829" spans="40:45" x14ac:dyDescent="0.25">
      <c r="AN829" s="38"/>
      <c r="AO829" s="38"/>
      <c r="AP829" s="38"/>
      <c r="AQ829" s="38"/>
      <c r="AR829" s="38"/>
      <c r="AS829" s="38"/>
    </row>
    <row r="830" spans="40:45" x14ac:dyDescent="0.25">
      <c r="AN830" s="38"/>
      <c r="AO830" s="38"/>
      <c r="AP830" s="38"/>
      <c r="AQ830" s="38"/>
      <c r="AR830" s="38"/>
      <c r="AS830" s="38"/>
    </row>
    <row r="831" spans="40:45" x14ac:dyDescent="0.25">
      <c r="AN831" s="38"/>
      <c r="AO831" s="38"/>
      <c r="AP831" s="38"/>
      <c r="AQ831" s="38"/>
      <c r="AR831" s="38"/>
      <c r="AS831" s="38"/>
    </row>
    <row r="832" spans="40:45" x14ac:dyDescent="0.25">
      <c r="AN832" s="38"/>
      <c r="AO832" s="38"/>
      <c r="AP832" s="38"/>
      <c r="AQ832" s="38"/>
      <c r="AR832" s="38"/>
      <c r="AS832" s="38"/>
    </row>
    <row r="833" spans="40:45" x14ac:dyDescent="0.25">
      <c r="AN833" s="38"/>
      <c r="AO833" s="38"/>
      <c r="AP833" s="38"/>
      <c r="AQ833" s="38"/>
      <c r="AR833" s="38"/>
      <c r="AS833" s="38"/>
    </row>
    <row r="834" spans="40:45" x14ac:dyDescent="0.25">
      <c r="AN834" s="38"/>
      <c r="AO834" s="38"/>
      <c r="AP834" s="38"/>
      <c r="AQ834" s="38"/>
      <c r="AR834" s="38"/>
      <c r="AS834" s="38"/>
    </row>
    <row r="835" spans="40:45" x14ac:dyDescent="0.25">
      <c r="AN835" s="38"/>
      <c r="AO835" s="38"/>
      <c r="AP835" s="38"/>
      <c r="AQ835" s="38"/>
      <c r="AR835" s="38"/>
      <c r="AS835" s="38"/>
    </row>
    <row r="836" spans="40:45" x14ac:dyDescent="0.25">
      <c r="AN836" s="38"/>
      <c r="AO836" s="38"/>
      <c r="AP836" s="38"/>
      <c r="AQ836" s="38"/>
      <c r="AR836" s="38"/>
      <c r="AS836" s="38"/>
    </row>
    <row r="837" spans="40:45" x14ac:dyDescent="0.25">
      <c r="AN837" s="38"/>
      <c r="AO837" s="38"/>
      <c r="AP837" s="38"/>
      <c r="AQ837" s="38"/>
      <c r="AR837" s="38"/>
      <c r="AS837" s="38"/>
    </row>
    <row r="838" spans="40:45" x14ac:dyDescent="0.25">
      <c r="AN838" s="38"/>
      <c r="AO838" s="38"/>
      <c r="AP838" s="38"/>
      <c r="AQ838" s="38"/>
      <c r="AR838" s="38"/>
      <c r="AS838" s="38"/>
    </row>
    <row r="839" spans="40:45" x14ac:dyDescent="0.25">
      <c r="AN839" s="38"/>
      <c r="AO839" s="38"/>
      <c r="AP839" s="38"/>
      <c r="AQ839" s="38"/>
      <c r="AR839" s="38"/>
      <c r="AS839" s="38"/>
    </row>
    <row r="840" spans="40:45" x14ac:dyDescent="0.25">
      <c r="AN840" s="38"/>
      <c r="AO840" s="38"/>
      <c r="AP840" s="38"/>
      <c r="AQ840" s="38"/>
      <c r="AR840" s="38"/>
      <c r="AS840" s="38"/>
    </row>
    <row r="841" spans="40:45" x14ac:dyDescent="0.25">
      <c r="AN841" s="38"/>
      <c r="AO841" s="38"/>
      <c r="AP841" s="38"/>
      <c r="AQ841" s="38"/>
      <c r="AR841" s="38"/>
      <c r="AS841" s="38"/>
    </row>
    <row r="842" spans="40:45" x14ac:dyDescent="0.25">
      <c r="AN842" s="38"/>
      <c r="AO842" s="38"/>
      <c r="AP842" s="38"/>
      <c r="AQ842" s="38"/>
      <c r="AR842" s="38"/>
      <c r="AS842" s="38"/>
    </row>
    <row r="843" spans="40:45" x14ac:dyDescent="0.25">
      <c r="AN843" s="38"/>
      <c r="AO843" s="38"/>
      <c r="AP843" s="38"/>
      <c r="AQ843" s="38"/>
      <c r="AR843" s="38"/>
      <c r="AS843" s="38"/>
    </row>
    <row r="844" spans="40:45" x14ac:dyDescent="0.25">
      <c r="AN844" s="38"/>
      <c r="AO844" s="38"/>
      <c r="AP844" s="38"/>
      <c r="AQ844" s="38"/>
      <c r="AR844" s="38"/>
      <c r="AS844" s="38"/>
    </row>
    <row r="845" spans="40:45" x14ac:dyDescent="0.25">
      <c r="AN845" s="38"/>
      <c r="AO845" s="38"/>
      <c r="AP845" s="38"/>
      <c r="AQ845" s="38"/>
      <c r="AR845" s="38"/>
      <c r="AS845" s="38"/>
    </row>
    <row r="846" spans="40:45" x14ac:dyDescent="0.25">
      <c r="AN846" s="38"/>
      <c r="AO846" s="38"/>
      <c r="AP846" s="38"/>
      <c r="AQ846" s="38"/>
      <c r="AR846" s="38"/>
      <c r="AS846" s="38"/>
    </row>
    <row r="847" spans="40:45" x14ac:dyDescent="0.25">
      <c r="AN847" s="38"/>
      <c r="AO847" s="38"/>
      <c r="AP847" s="38"/>
      <c r="AQ847" s="38"/>
      <c r="AR847" s="38"/>
      <c r="AS847" s="38"/>
    </row>
    <row r="848" spans="40:45" x14ac:dyDescent="0.25">
      <c r="AN848" s="38"/>
      <c r="AO848" s="38"/>
      <c r="AP848" s="38"/>
      <c r="AQ848" s="38"/>
      <c r="AR848" s="38"/>
      <c r="AS848" s="38"/>
    </row>
    <row r="849" spans="40:45" x14ac:dyDescent="0.25">
      <c r="AN849" s="38"/>
      <c r="AO849" s="38"/>
      <c r="AP849" s="38"/>
      <c r="AQ849" s="38"/>
      <c r="AR849" s="38"/>
      <c r="AS849" s="38"/>
    </row>
    <row r="850" spans="40:45" x14ac:dyDescent="0.25">
      <c r="AN850" s="38"/>
      <c r="AO850" s="38"/>
      <c r="AP850" s="38"/>
      <c r="AQ850" s="38"/>
      <c r="AR850" s="38"/>
      <c r="AS850" s="38"/>
    </row>
    <row r="851" spans="40:45" x14ac:dyDescent="0.25">
      <c r="AN851" s="38"/>
      <c r="AO851" s="38"/>
      <c r="AP851" s="38"/>
      <c r="AQ851" s="38"/>
      <c r="AR851" s="38"/>
      <c r="AS851" s="38"/>
    </row>
    <row r="852" spans="40:45" x14ac:dyDescent="0.25">
      <c r="AN852" s="38"/>
      <c r="AO852" s="38"/>
      <c r="AP852" s="38"/>
      <c r="AQ852" s="38"/>
      <c r="AR852" s="38"/>
      <c r="AS852" s="38"/>
    </row>
    <row r="853" spans="40:45" x14ac:dyDescent="0.25">
      <c r="AN853" s="38"/>
      <c r="AO853" s="38"/>
      <c r="AP853" s="38"/>
      <c r="AQ853" s="38"/>
      <c r="AR853" s="38"/>
      <c r="AS853" s="38"/>
    </row>
    <row r="854" spans="40:45" x14ac:dyDescent="0.25">
      <c r="AN854" s="38"/>
      <c r="AO854" s="38"/>
      <c r="AP854" s="38"/>
      <c r="AQ854" s="38"/>
      <c r="AR854" s="38"/>
      <c r="AS854" s="38"/>
    </row>
    <row r="855" spans="40:45" x14ac:dyDescent="0.25">
      <c r="AN855" s="38"/>
      <c r="AO855" s="38"/>
      <c r="AP855" s="38"/>
      <c r="AQ855" s="38"/>
      <c r="AR855" s="38"/>
      <c r="AS855" s="38"/>
    </row>
    <row r="856" spans="40:45" x14ac:dyDescent="0.25">
      <c r="AN856" s="38"/>
      <c r="AO856" s="38"/>
      <c r="AP856" s="38"/>
      <c r="AQ856" s="38"/>
      <c r="AR856" s="38"/>
      <c r="AS856" s="38"/>
    </row>
    <row r="857" spans="40:45" x14ac:dyDescent="0.25">
      <c r="AN857" s="38"/>
      <c r="AO857" s="38"/>
      <c r="AP857" s="38"/>
      <c r="AQ857" s="38"/>
      <c r="AR857" s="38"/>
      <c r="AS857" s="38"/>
    </row>
    <row r="858" spans="40:45" x14ac:dyDescent="0.25">
      <c r="AN858" s="38"/>
      <c r="AO858" s="38"/>
      <c r="AP858" s="38"/>
      <c r="AQ858" s="38"/>
      <c r="AR858" s="38"/>
      <c r="AS858" s="38"/>
    </row>
    <row r="859" spans="40:45" x14ac:dyDescent="0.25">
      <c r="AN859" s="38"/>
      <c r="AO859" s="38"/>
      <c r="AP859" s="38"/>
      <c r="AQ859" s="38"/>
      <c r="AR859" s="38"/>
      <c r="AS859" s="38"/>
    </row>
    <row r="860" spans="40:45" x14ac:dyDescent="0.25">
      <c r="AN860" s="38"/>
      <c r="AO860" s="38"/>
      <c r="AP860" s="38"/>
      <c r="AQ860" s="38"/>
      <c r="AR860" s="38"/>
      <c r="AS860" s="38"/>
    </row>
    <row r="861" spans="40:45" x14ac:dyDescent="0.25">
      <c r="AN861" s="38"/>
      <c r="AO861" s="38"/>
      <c r="AP861" s="38"/>
      <c r="AQ861" s="38"/>
      <c r="AR861" s="38"/>
      <c r="AS861" s="38"/>
    </row>
    <row r="862" spans="40:45" x14ac:dyDescent="0.25">
      <c r="AN862" s="38"/>
      <c r="AO862" s="38"/>
      <c r="AP862" s="38"/>
      <c r="AQ862" s="38"/>
      <c r="AR862" s="38"/>
      <c r="AS862" s="38"/>
    </row>
    <row r="863" spans="40:45" x14ac:dyDescent="0.25">
      <c r="AN863" s="38"/>
      <c r="AO863" s="38"/>
      <c r="AP863" s="38"/>
      <c r="AQ863" s="38"/>
      <c r="AR863" s="38"/>
      <c r="AS863" s="38"/>
    </row>
    <row r="864" spans="40:45" x14ac:dyDescent="0.25">
      <c r="AN864" s="38"/>
      <c r="AO864" s="38"/>
      <c r="AP864" s="38"/>
      <c r="AQ864" s="38"/>
      <c r="AR864" s="38"/>
      <c r="AS864" s="38"/>
    </row>
    <row r="865" spans="40:45" x14ac:dyDescent="0.25">
      <c r="AN865" s="38"/>
      <c r="AO865" s="38"/>
      <c r="AP865" s="38"/>
      <c r="AQ865" s="38"/>
      <c r="AR865" s="38"/>
      <c r="AS865" s="38"/>
    </row>
    <row r="866" spans="40:45" x14ac:dyDescent="0.25">
      <c r="AN866" s="38"/>
      <c r="AO866" s="38"/>
      <c r="AP866" s="38"/>
      <c r="AQ866" s="38"/>
      <c r="AR866" s="38"/>
      <c r="AS866" s="38"/>
    </row>
    <row r="867" spans="40:45" x14ac:dyDescent="0.25">
      <c r="AN867" s="38"/>
      <c r="AO867" s="38"/>
      <c r="AP867" s="38"/>
      <c r="AQ867" s="38"/>
      <c r="AR867" s="38"/>
      <c r="AS867" s="38"/>
    </row>
    <row r="868" spans="40:45" x14ac:dyDescent="0.25">
      <c r="AN868" s="38"/>
      <c r="AO868" s="38"/>
      <c r="AP868" s="38"/>
      <c r="AQ868" s="38"/>
      <c r="AR868" s="38"/>
      <c r="AS868" s="38"/>
    </row>
    <row r="869" spans="40:45" x14ac:dyDescent="0.25">
      <c r="AN869" s="38"/>
      <c r="AO869" s="38"/>
      <c r="AP869" s="38"/>
      <c r="AQ869" s="38"/>
      <c r="AR869" s="38"/>
      <c r="AS869" s="38"/>
    </row>
    <row r="870" spans="40:45" x14ac:dyDescent="0.25">
      <c r="AN870" s="38"/>
      <c r="AO870" s="38"/>
      <c r="AP870" s="38"/>
      <c r="AQ870" s="38"/>
      <c r="AR870" s="38"/>
      <c r="AS870" s="38"/>
    </row>
    <row r="871" spans="40:45" x14ac:dyDescent="0.25">
      <c r="AN871" s="38"/>
      <c r="AO871" s="38"/>
      <c r="AP871" s="38"/>
      <c r="AQ871" s="38"/>
      <c r="AR871" s="38"/>
      <c r="AS871" s="38"/>
    </row>
    <row r="872" spans="40:45" x14ac:dyDescent="0.25">
      <c r="AN872" s="38"/>
      <c r="AO872" s="38"/>
      <c r="AP872" s="38"/>
      <c r="AQ872" s="38"/>
      <c r="AR872" s="38"/>
      <c r="AS872" s="38"/>
    </row>
    <row r="873" spans="40:45" x14ac:dyDescent="0.25">
      <c r="AN873" s="38"/>
      <c r="AO873" s="38"/>
      <c r="AP873" s="38"/>
      <c r="AQ873" s="38"/>
      <c r="AR873" s="38"/>
      <c r="AS873" s="38"/>
    </row>
    <row r="874" spans="40:45" x14ac:dyDescent="0.25">
      <c r="AN874" s="38"/>
      <c r="AO874" s="38"/>
      <c r="AP874" s="38"/>
      <c r="AQ874" s="38"/>
      <c r="AR874" s="38"/>
      <c r="AS874" s="38"/>
    </row>
    <row r="875" spans="40:45" x14ac:dyDescent="0.25">
      <c r="AN875" s="38"/>
      <c r="AO875" s="38"/>
      <c r="AP875" s="38"/>
      <c r="AQ875" s="38"/>
      <c r="AR875" s="38"/>
      <c r="AS875" s="38"/>
    </row>
    <row r="876" spans="40:45" x14ac:dyDescent="0.25">
      <c r="AN876" s="38"/>
      <c r="AO876" s="38"/>
      <c r="AP876" s="38"/>
      <c r="AQ876" s="38"/>
      <c r="AR876" s="38"/>
      <c r="AS876" s="38"/>
    </row>
    <row r="877" spans="40:45" x14ac:dyDescent="0.25">
      <c r="AN877" s="38"/>
      <c r="AO877" s="38"/>
      <c r="AP877" s="38"/>
      <c r="AQ877" s="38"/>
      <c r="AR877" s="38"/>
      <c r="AS877" s="38"/>
    </row>
    <row r="878" spans="40:45" x14ac:dyDescent="0.25">
      <c r="AN878" s="38"/>
      <c r="AO878" s="38"/>
      <c r="AP878" s="38"/>
      <c r="AQ878" s="38"/>
      <c r="AR878" s="38"/>
      <c r="AS878" s="38"/>
    </row>
    <row r="879" spans="40:45" x14ac:dyDescent="0.25">
      <c r="AN879" s="38"/>
      <c r="AO879" s="38"/>
      <c r="AP879" s="38"/>
      <c r="AQ879" s="38"/>
      <c r="AR879" s="38"/>
      <c r="AS879" s="38"/>
    </row>
    <row r="880" spans="40:45" x14ac:dyDescent="0.25">
      <c r="AN880" s="38"/>
      <c r="AO880" s="38"/>
      <c r="AP880" s="38"/>
      <c r="AQ880" s="38"/>
      <c r="AR880" s="38"/>
      <c r="AS880" s="38"/>
    </row>
    <row r="881" spans="40:45" x14ac:dyDescent="0.25">
      <c r="AN881" s="38"/>
      <c r="AO881" s="38"/>
      <c r="AP881" s="38"/>
      <c r="AQ881" s="38"/>
      <c r="AR881" s="38"/>
      <c r="AS881" s="38"/>
    </row>
    <row r="882" spans="40:45" x14ac:dyDescent="0.25">
      <c r="AN882" s="38"/>
      <c r="AO882" s="38"/>
      <c r="AP882" s="38"/>
      <c r="AQ882" s="38"/>
      <c r="AR882" s="38"/>
      <c r="AS882" s="38"/>
    </row>
    <row r="883" spans="40:45" x14ac:dyDescent="0.25">
      <c r="AN883" s="38"/>
      <c r="AO883" s="38"/>
      <c r="AP883" s="38"/>
      <c r="AQ883" s="38"/>
      <c r="AR883" s="38"/>
      <c r="AS883" s="38"/>
    </row>
    <row r="884" spans="40:45" x14ac:dyDescent="0.25">
      <c r="AN884" s="38"/>
      <c r="AO884" s="38"/>
      <c r="AP884" s="38"/>
      <c r="AQ884" s="38"/>
      <c r="AR884" s="38"/>
      <c r="AS884" s="38"/>
    </row>
    <row r="885" spans="40:45" x14ac:dyDescent="0.25">
      <c r="AN885" s="38"/>
      <c r="AO885" s="38"/>
      <c r="AP885" s="38"/>
      <c r="AQ885" s="38"/>
      <c r="AR885" s="38"/>
      <c r="AS885" s="38"/>
    </row>
    <row r="886" spans="40:45" x14ac:dyDescent="0.25">
      <c r="AN886" s="38"/>
      <c r="AO886" s="38"/>
      <c r="AP886" s="38"/>
      <c r="AQ886" s="38"/>
      <c r="AR886" s="38"/>
      <c r="AS886" s="38"/>
    </row>
    <row r="887" spans="40:45" x14ac:dyDescent="0.25">
      <c r="AN887" s="38"/>
      <c r="AO887" s="38"/>
      <c r="AP887" s="38"/>
      <c r="AQ887" s="38"/>
      <c r="AR887" s="38"/>
      <c r="AS887" s="38"/>
    </row>
    <row r="888" spans="40:45" x14ac:dyDescent="0.25">
      <c r="AN888" s="38"/>
      <c r="AO888" s="38"/>
      <c r="AP888" s="38"/>
      <c r="AQ888" s="38"/>
      <c r="AR888" s="38"/>
      <c r="AS888" s="38"/>
    </row>
    <row r="889" spans="40:45" x14ac:dyDescent="0.25">
      <c r="AN889" s="38"/>
      <c r="AO889" s="38"/>
      <c r="AP889" s="38"/>
      <c r="AQ889" s="38"/>
      <c r="AR889" s="38"/>
      <c r="AS889" s="38"/>
    </row>
    <row r="890" spans="40:45" x14ac:dyDescent="0.25">
      <c r="AN890" s="38"/>
      <c r="AO890" s="38"/>
      <c r="AP890" s="38"/>
      <c r="AQ890" s="38"/>
      <c r="AR890" s="38"/>
      <c r="AS890" s="38"/>
    </row>
    <row r="891" spans="40:45" x14ac:dyDescent="0.25">
      <c r="AN891" s="38"/>
      <c r="AO891" s="38"/>
      <c r="AP891" s="38"/>
      <c r="AQ891" s="38"/>
      <c r="AR891" s="38"/>
      <c r="AS891" s="38"/>
    </row>
    <row r="892" spans="40:45" x14ac:dyDescent="0.25">
      <c r="AN892" s="38"/>
      <c r="AO892" s="38"/>
      <c r="AP892" s="38"/>
      <c r="AQ892" s="38"/>
      <c r="AR892" s="38"/>
      <c r="AS892" s="38"/>
    </row>
    <row r="893" spans="40:45" x14ac:dyDescent="0.25">
      <c r="AN893" s="38"/>
      <c r="AO893" s="38"/>
      <c r="AP893" s="38"/>
      <c r="AQ893" s="38"/>
      <c r="AR893" s="38"/>
      <c r="AS893" s="38"/>
    </row>
    <row r="894" spans="40:45" x14ac:dyDescent="0.25">
      <c r="AN894" s="38"/>
      <c r="AO894" s="38"/>
      <c r="AP894" s="38"/>
      <c r="AQ894" s="38"/>
      <c r="AR894" s="38"/>
      <c r="AS894" s="38"/>
    </row>
    <row r="895" spans="40:45" x14ac:dyDescent="0.25">
      <c r="AN895" s="38"/>
      <c r="AO895" s="38"/>
      <c r="AP895" s="38"/>
      <c r="AQ895" s="38"/>
      <c r="AR895" s="38"/>
      <c r="AS895" s="38"/>
    </row>
    <row r="896" spans="40:45" x14ac:dyDescent="0.25">
      <c r="AN896" s="38"/>
      <c r="AO896" s="38"/>
      <c r="AP896" s="38"/>
      <c r="AQ896" s="38"/>
      <c r="AR896" s="38"/>
      <c r="AS896" s="38"/>
    </row>
    <row r="897" spans="40:45" x14ac:dyDescent="0.25">
      <c r="AN897" s="38"/>
      <c r="AO897" s="38"/>
      <c r="AP897" s="38"/>
      <c r="AQ897" s="38"/>
      <c r="AR897" s="38"/>
      <c r="AS897" s="38"/>
    </row>
    <row r="898" spans="40:45" x14ac:dyDescent="0.25">
      <c r="AN898" s="38"/>
      <c r="AO898" s="38"/>
      <c r="AP898" s="38"/>
      <c r="AQ898" s="38"/>
      <c r="AR898" s="38"/>
      <c r="AS898" s="38"/>
    </row>
    <row r="899" spans="40:45" x14ac:dyDescent="0.25">
      <c r="AN899" s="38"/>
      <c r="AO899" s="38"/>
      <c r="AP899" s="38"/>
      <c r="AQ899" s="38"/>
      <c r="AR899" s="38"/>
      <c r="AS899" s="38"/>
    </row>
    <row r="900" spans="40:45" x14ac:dyDescent="0.25">
      <c r="AN900" s="38"/>
      <c r="AO900" s="38"/>
      <c r="AP900" s="38"/>
      <c r="AQ900" s="38"/>
      <c r="AR900" s="38"/>
      <c r="AS900" s="38"/>
    </row>
  </sheetData>
  <sortState ref="L1:P2">
    <sortCondition descending="1" ref="L1"/>
  </sortState>
  <mergeCells count="47">
    <mergeCell ref="AB3:AF3"/>
    <mergeCell ref="AO6:AO8"/>
    <mergeCell ref="AP6:AP8"/>
    <mergeCell ref="AQ6:AQ8"/>
    <mergeCell ref="AD6:AD8"/>
    <mergeCell ref="AF6:AF8"/>
    <mergeCell ref="AN4:AS4"/>
    <mergeCell ref="AS6:AS8"/>
    <mergeCell ref="AR6:AR8"/>
    <mergeCell ref="AN6:AN8"/>
    <mergeCell ref="C3:C4"/>
    <mergeCell ref="AK4:AL4"/>
    <mergeCell ref="AL6:AL8"/>
    <mergeCell ref="AK6:AK8"/>
    <mergeCell ref="AI6:AI8"/>
    <mergeCell ref="AH6:AH8"/>
    <mergeCell ref="Y3:Z4"/>
    <mergeCell ref="Y6:Y8"/>
    <mergeCell ref="Z6:Z8"/>
    <mergeCell ref="AB6:AB8"/>
    <mergeCell ref="W6:W8"/>
    <mergeCell ref="V6:V8"/>
    <mergeCell ref="AH4:AI4"/>
    <mergeCell ref="H6:H8"/>
    <mergeCell ref="G6:G8"/>
    <mergeCell ref="E3:E4"/>
    <mergeCell ref="E2:H2"/>
    <mergeCell ref="J2:M2"/>
    <mergeCell ref="J3:J4"/>
    <mergeCell ref="O2:R2"/>
    <mergeCell ref="G3:H4"/>
    <mergeCell ref="T2:W2"/>
    <mergeCell ref="T3:T4"/>
    <mergeCell ref="V3:W4"/>
    <mergeCell ref="A7:A8"/>
    <mergeCell ref="C6:C8"/>
    <mergeCell ref="J6:J8"/>
    <mergeCell ref="E6:E8"/>
    <mergeCell ref="O6:O8"/>
    <mergeCell ref="T6:T8"/>
    <mergeCell ref="R6:R8"/>
    <mergeCell ref="Q6:Q8"/>
    <mergeCell ref="O3:O4"/>
    <mergeCell ref="Q3:R4"/>
    <mergeCell ref="L6:L8"/>
    <mergeCell ref="M6:M8"/>
    <mergeCell ref="L3:M4"/>
  </mergeCells>
  <hyperlinks>
    <hyperlink ref="A10" location="Absecon!A1" display="Absecon"/>
    <hyperlink ref="A11" location="'Atlantic City'!A1" display="Atlantic City"/>
    <hyperlink ref="A12" location="Brigantine!A1" display="Brigantine"/>
    <hyperlink ref="A13" location="'Buena Borough'!A1" display="Buena Borough"/>
    <hyperlink ref="A14" location="'Buena Vista'!A1" display="Buena Vista"/>
    <hyperlink ref="A15" location="'Corbin City'!A1" display="Corbin City"/>
    <hyperlink ref="A16" location="'Egg Harbor City'!A1" display="Egg Harbor City"/>
    <hyperlink ref="A17" location="'Egg Harbor Twp'!A1" display="Egg Harbor Twp."/>
    <hyperlink ref="A18" location="'Estell Manor'!A1" display="Estell Manor"/>
    <hyperlink ref="A19" location="Folsom!A1" display="Folsom"/>
    <hyperlink ref="A20" location="'Galloway Twp'!A1" display="Galloway Twp."/>
    <hyperlink ref="A21" location="'Hamilton Twp'!A1" display="Hamilton Twp."/>
    <hyperlink ref="A22" location="Hammonton!A1" display="Hammonton"/>
    <hyperlink ref="A23" location="Linwood!A1" display="Linwood"/>
    <hyperlink ref="A24" location="Longport!A1" display="Longport"/>
    <hyperlink ref="A25" location="Margate!A1" display="Margate"/>
    <hyperlink ref="A26" location="Mullica!A1" display="Mullica"/>
    <hyperlink ref="A27" location="Northfield!A1" display="Northfield"/>
    <hyperlink ref="A28" location="Pleasantville!A1" display="Pleasantville"/>
    <hyperlink ref="A29" location="'Port Republic'!A1" display="Port Republic"/>
    <hyperlink ref="A30" location="'Somers Point'!A1" display="Somers Point"/>
    <hyperlink ref="A31" location="Ventnor!A1" display="Ventnor"/>
    <hyperlink ref="A32" location="Weymouth!A1" display="Weymouth"/>
  </hyperlinks>
  <pageMargins left="0.7" right="0.7" top="0.75" bottom="0.75" header="0.3" footer="0.3"/>
  <pageSetup paperSize="5" scale="71" orientation="landscape" r:id="rId1"/>
  <headerFooter>
    <oddHeader>&amp;C&amp;"-,Bold"Democratic Primary Elections Results - June 8, 2021 
Prepared by the Office of Edward P. McGettigan, Atlantic County Clerk</oddHeader>
  </headerFooter>
  <colBreaks count="1" manualBreakCount="1">
    <brk id="26" max="37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3.42578125" customWidth="1"/>
    <col min="2" max="2" width="1.7109375" customWidth="1"/>
    <col min="3" max="3" width="9.7109375" customWidth="1"/>
    <col min="4" max="4" width="1.7109375" customWidth="1"/>
    <col min="5" max="5" width="13.42578125" customWidth="1"/>
    <col min="6" max="6" width="1.7109375" customWidth="1"/>
    <col min="7" max="7" width="12" customWidth="1"/>
    <col min="8" max="8" width="13.42578125" customWidth="1"/>
    <col min="9" max="9" width="1.7109375" customWidth="1"/>
    <col min="10" max="11" width="9.7109375" customWidth="1"/>
    <col min="12" max="12" width="1.7109375" customWidth="1"/>
    <col min="13" max="13" width="10.7109375" customWidth="1"/>
    <col min="14" max="14" width="1.7109375" customWidth="1"/>
    <col min="15" max="15" width="10.7109375" customWidth="1"/>
    <col min="16" max="16" width="1.7109375" customWidth="1"/>
    <col min="17" max="17" width="9.7109375" customWidth="1"/>
    <col min="18" max="18" width="10.7109375" customWidth="1"/>
    <col min="19" max="19" width="1.7109375" customWidth="1"/>
    <col min="20" max="21" width="11.28515625" customWidth="1"/>
    <col min="22" max="22" width="1.7109375" customWidth="1"/>
    <col min="23" max="23" width="9.7109375" customWidth="1"/>
    <col min="24" max="24" width="1.7109375" customWidth="1"/>
    <col min="25" max="25" width="10.7109375" customWidth="1"/>
    <col min="26" max="26" width="1.7109375" customWidth="1"/>
    <col min="27" max="27" width="8.7109375" customWidth="1"/>
    <col min="28" max="28" width="8.5703125" customWidth="1"/>
    <col min="29" max="29" width="10.85546875" customWidth="1"/>
    <col min="30" max="42" width="13.42578125" customWidth="1"/>
  </cols>
  <sheetData>
    <row r="1" spans="1:29" x14ac:dyDescent="0.25">
      <c r="AA1" s="23"/>
      <c r="AB1" s="23"/>
      <c r="AC1" s="23"/>
    </row>
    <row r="2" spans="1:29" ht="15" customHeight="1" x14ac:dyDescent="0.25">
      <c r="C2" s="50"/>
      <c r="D2" s="23"/>
      <c r="E2" s="104" t="s">
        <v>201</v>
      </c>
      <c r="F2" s="104"/>
      <c r="G2" s="104"/>
      <c r="H2" s="104"/>
      <c r="I2" s="23"/>
      <c r="J2" s="6"/>
      <c r="K2" s="6"/>
      <c r="L2" s="23"/>
      <c r="M2" s="52"/>
      <c r="N2" s="23"/>
      <c r="O2" s="13"/>
      <c r="P2" s="23"/>
      <c r="Q2" s="59"/>
      <c r="R2" s="59"/>
      <c r="S2" s="23"/>
      <c r="T2" s="59"/>
      <c r="U2" s="59"/>
      <c r="V2" s="23"/>
      <c r="W2" s="59"/>
      <c r="X2" s="23"/>
      <c r="Y2" s="59"/>
      <c r="Z2" s="23"/>
      <c r="AA2" s="23"/>
      <c r="AB2" s="23"/>
      <c r="AC2" s="23"/>
    </row>
    <row r="3" spans="1:29" ht="15" customHeight="1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59"/>
      <c r="X3" s="23"/>
      <c r="Y3" s="59"/>
      <c r="Z3" s="23"/>
      <c r="AA3" s="23"/>
      <c r="AB3" s="23"/>
      <c r="AC3" s="23"/>
    </row>
    <row r="4" spans="1:29" ht="15" customHeight="1" x14ac:dyDescent="0.25">
      <c r="C4" s="105"/>
      <c r="D4" s="23"/>
      <c r="E4" s="10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50" t="s">
        <v>217</v>
      </c>
      <c r="P4" s="23"/>
      <c r="Q4" s="119" t="s">
        <v>221</v>
      </c>
      <c r="R4" s="119"/>
      <c r="S4" s="23"/>
      <c r="T4" s="119" t="s">
        <v>221</v>
      </c>
      <c r="U4" s="119"/>
      <c r="V4" s="23"/>
      <c r="W4" s="52" t="s">
        <v>42</v>
      </c>
      <c r="X4" s="22"/>
      <c r="Y4" s="52" t="s">
        <v>43</v>
      </c>
      <c r="Z4" s="23"/>
      <c r="AA4" s="23"/>
      <c r="AB4" s="23"/>
      <c r="AC4" s="23"/>
    </row>
    <row r="5" spans="1:29" ht="5.0999999999999996" customHeight="1" thickBot="1" x14ac:dyDescent="0.3">
      <c r="C5" s="50"/>
      <c r="D5" s="5"/>
      <c r="E5" s="12"/>
      <c r="F5" s="5"/>
      <c r="G5" s="7"/>
      <c r="H5" s="7"/>
      <c r="I5" s="5"/>
      <c r="J5" s="13"/>
      <c r="K5" s="13"/>
      <c r="L5" s="5"/>
      <c r="M5" s="13"/>
      <c r="N5" s="5"/>
      <c r="O5" s="13"/>
      <c r="P5" s="5"/>
      <c r="Q5" s="13"/>
      <c r="R5" s="13"/>
      <c r="S5" s="5"/>
      <c r="T5" s="13"/>
      <c r="U5" s="20"/>
      <c r="V5" s="23"/>
      <c r="W5" s="5"/>
      <c r="X5" s="23"/>
      <c r="Y5" s="5"/>
      <c r="Z5" s="23"/>
      <c r="AA5" s="33"/>
      <c r="AB5" s="33"/>
      <c r="AC5" s="33"/>
    </row>
    <row r="6" spans="1:29" ht="15" customHeight="1" x14ac:dyDescent="0.25">
      <c r="C6" s="107" t="str">
        <f>+'Leed Sheet (D)'!C6:C8</f>
        <v>Philip Murphy</v>
      </c>
      <c r="D6" s="5"/>
      <c r="E6" s="107" t="str">
        <f>+'Leed Sheet (D)'!E6:E8</f>
        <v>Yolanda E. Garcia Balicki</v>
      </c>
      <c r="F6" s="5"/>
      <c r="G6" s="116" t="str">
        <f>+'Leed Sheet (D)'!G6:G8</f>
        <v>John P. Capizola, Jr.</v>
      </c>
      <c r="H6" s="113" t="str">
        <f>+'Leed Sheet (D)'!H6:H8</f>
        <v>Christopher C. Wilson</v>
      </c>
      <c r="I6" s="5"/>
      <c r="J6" s="116" t="str">
        <f>+'Leed Sheet (D)'!Y6:Y8</f>
        <v>Lisa Jiampetti</v>
      </c>
      <c r="K6" s="113" t="str">
        <f>+'Leed Sheet (D)'!Z6:Z8</f>
        <v>Mico Lucide</v>
      </c>
      <c r="L6" s="5"/>
      <c r="M6" s="110" t="str">
        <f>+'Leed Sheet (D)'!AB6:AB8</f>
        <v>Celeste Fernandez</v>
      </c>
      <c r="N6" s="5"/>
      <c r="O6" s="110" t="str">
        <f>+'Leed Sheet (D)'!AF6:AF8</f>
        <v>Dr. William Beyers</v>
      </c>
      <c r="P6" s="5"/>
      <c r="Q6" s="116" t="str">
        <f>+'Leed Sheet (D)'!AH6:AH8</f>
        <v>Robert J. Campbell</v>
      </c>
      <c r="R6" s="113" t="str">
        <f>+'Leed Sheet (D)'!AI6:AI8</f>
        <v>William "Wick" Ward</v>
      </c>
      <c r="S6" s="5"/>
      <c r="T6" s="116" t="str">
        <f>+'Leed Sheet (D)'!AK6:AK8</f>
        <v>Joyce Mollineaux</v>
      </c>
      <c r="U6" s="113" t="str">
        <f>+'Leed Sheet (D)'!AL6:AL8</f>
        <v>Sherri Parmenter</v>
      </c>
      <c r="V6" s="23"/>
      <c r="W6" s="107" t="s">
        <v>248</v>
      </c>
      <c r="X6" s="23"/>
      <c r="Y6" s="107" t="s">
        <v>255</v>
      </c>
      <c r="Z6" s="23"/>
      <c r="AA6" s="127" t="s">
        <v>224</v>
      </c>
      <c r="AB6" s="120" t="s">
        <v>225</v>
      </c>
      <c r="AC6" s="124" t="s">
        <v>226</v>
      </c>
    </row>
    <row r="7" spans="1:29" x14ac:dyDescent="0.25">
      <c r="C7" s="108"/>
      <c r="D7" s="5"/>
      <c r="E7" s="108"/>
      <c r="F7" s="5"/>
      <c r="G7" s="117"/>
      <c r="H7" s="114"/>
      <c r="I7" s="5"/>
      <c r="J7" s="117"/>
      <c r="K7" s="114"/>
      <c r="L7" s="5"/>
      <c r="M7" s="111"/>
      <c r="N7" s="5"/>
      <c r="O7" s="111"/>
      <c r="P7" s="5"/>
      <c r="Q7" s="117"/>
      <c r="R7" s="114"/>
      <c r="S7" s="5"/>
      <c r="T7" s="117"/>
      <c r="U7" s="114"/>
      <c r="V7" s="23"/>
      <c r="W7" s="108"/>
      <c r="X7" s="23"/>
      <c r="Y7" s="108"/>
      <c r="Z7" s="23"/>
      <c r="AA7" s="128"/>
      <c r="AB7" s="121"/>
      <c r="AC7" s="125"/>
    </row>
    <row r="8" spans="1:29" ht="15.75" thickBot="1" x14ac:dyDescent="0.3"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2"/>
      <c r="P8" s="23"/>
      <c r="Q8" s="118"/>
      <c r="R8" s="115"/>
      <c r="S8" s="23"/>
      <c r="T8" s="118"/>
      <c r="U8" s="115"/>
      <c r="V8" s="23"/>
      <c r="W8" s="109"/>
      <c r="X8" s="23"/>
      <c r="Y8" s="109"/>
      <c r="Z8" s="23"/>
      <c r="AA8" s="129"/>
      <c r="AB8" s="122"/>
      <c r="AC8" s="126"/>
    </row>
    <row r="9" spans="1:29" ht="5.0999999999999996" customHeight="1" x14ac:dyDescent="0.25">
      <c r="AA9" s="12"/>
      <c r="AB9" s="12"/>
      <c r="AC9" s="12"/>
    </row>
    <row r="10" spans="1:29" x14ac:dyDescent="0.25">
      <c r="A10" t="s">
        <v>1</v>
      </c>
      <c r="C10" s="8">
        <v>43</v>
      </c>
      <c r="E10" s="8">
        <v>43</v>
      </c>
      <c r="G10" s="8">
        <v>46</v>
      </c>
      <c r="H10" s="8">
        <v>46</v>
      </c>
      <c r="J10" s="8">
        <v>41</v>
      </c>
      <c r="K10" s="8">
        <v>8</v>
      </c>
      <c r="M10" s="8">
        <v>43</v>
      </c>
      <c r="O10" s="8">
        <v>44</v>
      </c>
      <c r="Q10" s="8">
        <v>40</v>
      </c>
      <c r="R10" s="8">
        <v>42</v>
      </c>
      <c r="T10" s="8">
        <v>45</v>
      </c>
      <c r="U10" s="8">
        <v>41</v>
      </c>
      <c r="W10" s="8">
        <v>33</v>
      </c>
      <c r="Y10" s="8"/>
      <c r="AA10" s="8">
        <v>51</v>
      </c>
      <c r="AB10" s="14">
        <v>17</v>
      </c>
      <c r="AC10" s="14">
        <v>2</v>
      </c>
    </row>
    <row r="11" spans="1:29" ht="15.75" thickBot="1" x14ac:dyDescent="0.3"/>
    <row r="12" spans="1:29" ht="15.75" thickBot="1" x14ac:dyDescent="0.3">
      <c r="A12" s="16" t="s">
        <v>30</v>
      </c>
      <c r="B12" s="7"/>
      <c r="C12" s="10">
        <f>+C10</f>
        <v>43</v>
      </c>
      <c r="E12" s="10">
        <f t="shared" ref="E12:W12" si="0">+E10</f>
        <v>43</v>
      </c>
      <c r="G12" s="10">
        <f t="shared" si="0"/>
        <v>46</v>
      </c>
      <c r="H12" s="10">
        <f t="shared" si="0"/>
        <v>46</v>
      </c>
      <c r="J12" s="10">
        <f t="shared" si="0"/>
        <v>41</v>
      </c>
      <c r="K12" s="10">
        <f t="shared" si="0"/>
        <v>8</v>
      </c>
      <c r="M12" s="10">
        <f t="shared" si="0"/>
        <v>43</v>
      </c>
      <c r="O12" s="10">
        <f t="shared" si="0"/>
        <v>44</v>
      </c>
      <c r="Q12" s="10">
        <f t="shared" si="0"/>
        <v>40</v>
      </c>
      <c r="R12" s="10">
        <f t="shared" si="0"/>
        <v>42</v>
      </c>
      <c r="T12" s="10">
        <f t="shared" si="0"/>
        <v>45</v>
      </c>
      <c r="U12" s="10">
        <f t="shared" si="0"/>
        <v>41</v>
      </c>
      <c r="W12" s="10">
        <f t="shared" si="0"/>
        <v>33</v>
      </c>
      <c r="Y12" s="10">
        <f>+Y10</f>
        <v>0</v>
      </c>
      <c r="AA12" s="10">
        <f>+SUM(AA10:AA10)</f>
        <v>51</v>
      </c>
      <c r="AB12" s="10">
        <f>+SUM(AB10:AB10)</f>
        <v>17</v>
      </c>
      <c r="AC12" s="10">
        <f>+SUM(AC10:AC10)</f>
        <v>2</v>
      </c>
    </row>
    <row r="13" spans="1:29" x14ac:dyDescent="0.25">
      <c r="A13" s="17" t="s">
        <v>31</v>
      </c>
      <c r="B13" s="7"/>
      <c r="C13" s="26">
        <v>14</v>
      </c>
      <c r="D13" s="47"/>
      <c r="E13" s="26">
        <v>13</v>
      </c>
      <c r="F13" s="47"/>
      <c r="G13" s="26">
        <v>12</v>
      </c>
      <c r="H13" s="26">
        <v>12</v>
      </c>
      <c r="I13" s="47"/>
      <c r="J13" s="26">
        <v>13</v>
      </c>
      <c r="K13" s="26">
        <v>3</v>
      </c>
      <c r="L13" s="47"/>
      <c r="M13" s="26">
        <v>12</v>
      </c>
      <c r="N13" s="47"/>
      <c r="O13" s="26">
        <v>12</v>
      </c>
      <c r="P13" s="47"/>
      <c r="Q13" s="26">
        <v>13</v>
      </c>
      <c r="R13" s="26">
        <v>13</v>
      </c>
      <c r="S13" s="47"/>
      <c r="T13" s="26">
        <v>12</v>
      </c>
      <c r="U13" s="26">
        <v>12</v>
      </c>
      <c r="V13" s="47"/>
      <c r="W13" s="26">
        <v>12</v>
      </c>
      <c r="X13" s="47"/>
      <c r="Y13" s="26"/>
      <c r="Z13" s="47"/>
    </row>
    <row r="14" spans="1:29" ht="15.75" thickBot="1" x14ac:dyDescent="0.3">
      <c r="A14" s="18" t="s">
        <v>32</v>
      </c>
      <c r="B14" s="7"/>
      <c r="C14" s="27">
        <v>2</v>
      </c>
      <c r="D14" s="47"/>
      <c r="E14" s="27">
        <v>2</v>
      </c>
      <c r="F14" s="47"/>
      <c r="G14" s="27">
        <v>2</v>
      </c>
      <c r="H14" s="27">
        <v>2</v>
      </c>
      <c r="I14" s="47"/>
      <c r="J14" s="27">
        <v>2</v>
      </c>
      <c r="K14" s="27">
        <v>0</v>
      </c>
      <c r="L14" s="47"/>
      <c r="M14" s="27">
        <v>2</v>
      </c>
      <c r="N14" s="47"/>
      <c r="O14" s="27">
        <v>2</v>
      </c>
      <c r="P14" s="47"/>
      <c r="Q14" s="27">
        <v>2</v>
      </c>
      <c r="R14" s="27">
        <v>2</v>
      </c>
      <c r="S14" s="47"/>
      <c r="T14" s="27">
        <v>2</v>
      </c>
      <c r="U14" s="27">
        <v>2</v>
      </c>
      <c r="V14" s="47"/>
      <c r="W14" s="27">
        <v>2</v>
      </c>
      <c r="X14" s="47"/>
      <c r="Y14" s="27"/>
      <c r="Z14" s="47"/>
    </row>
    <row r="15" spans="1:29" ht="15.75" thickBot="1" x14ac:dyDescent="0.3">
      <c r="A15" s="16" t="s">
        <v>34</v>
      </c>
      <c r="B15" s="7"/>
      <c r="C15" s="10">
        <f>+SUM(C12:C14)</f>
        <v>59</v>
      </c>
      <c r="E15" s="10">
        <f>+SUM(E12:E14)</f>
        <v>58</v>
      </c>
      <c r="G15" s="10">
        <f>+SUM(G12:G14)</f>
        <v>60</v>
      </c>
      <c r="H15" s="10">
        <f>+SUM(H12:H14)</f>
        <v>60</v>
      </c>
      <c r="J15" s="10">
        <f>+SUM(J12:J14)</f>
        <v>56</v>
      </c>
      <c r="K15" s="10">
        <f>+SUM(K12:K14)</f>
        <v>11</v>
      </c>
      <c r="M15" s="10">
        <f>+SUM(M12:M14)</f>
        <v>57</v>
      </c>
      <c r="O15" s="10">
        <f>+SUM(O12:O14)</f>
        <v>58</v>
      </c>
      <c r="Q15" s="10">
        <f>+SUM(Q12:Q14)</f>
        <v>55</v>
      </c>
      <c r="R15" s="10">
        <f>+SUM(R12:R14)</f>
        <v>57</v>
      </c>
      <c r="T15" s="10">
        <f>+SUM(T12:T14)</f>
        <v>59</v>
      </c>
      <c r="U15" s="10">
        <f>+SUM(U12:U14)</f>
        <v>55</v>
      </c>
      <c r="W15" s="10">
        <f>+SUM(W12:W14)</f>
        <v>47</v>
      </c>
      <c r="Y15" s="10">
        <f>+SUM(Y12:Y14)</f>
        <v>0</v>
      </c>
    </row>
  </sheetData>
  <mergeCells count="25">
    <mergeCell ref="AC6:AC8"/>
    <mergeCell ref="Y6:Y8"/>
    <mergeCell ref="W6:W8"/>
    <mergeCell ref="AA6:AA8"/>
    <mergeCell ref="AB6:AB8"/>
    <mergeCell ref="M3:O3"/>
    <mergeCell ref="Q4:R4"/>
    <mergeCell ref="T4:U4"/>
    <mergeCell ref="C6:C8"/>
    <mergeCell ref="E6:E8"/>
    <mergeCell ref="G6:G8"/>
    <mergeCell ref="H6:H8"/>
    <mergeCell ref="J6:J8"/>
    <mergeCell ref="K6:K8"/>
    <mergeCell ref="M6:M8"/>
    <mergeCell ref="O6:O8"/>
    <mergeCell ref="Q6:Q8"/>
    <mergeCell ref="R6:R8"/>
    <mergeCell ref="T6:T8"/>
    <mergeCell ref="U6:U8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>&amp;C&amp;"-,Bold"Democratic Primary Elections Results - June 8, 2021 
Prepared by the Office of Edward P. McGettigan, Atlantic County Clerk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2.42578125" customWidth="1"/>
    <col min="2" max="2" width="1.7109375" customWidth="1"/>
    <col min="3" max="3" width="9.7109375" customWidth="1"/>
    <col min="4" max="4" width="1.7109375" style="23" customWidth="1"/>
    <col min="5" max="5" width="9.7109375" customWidth="1"/>
    <col min="6" max="6" width="1.7109375" style="23" customWidth="1"/>
    <col min="7" max="7" width="9.7109375" customWidth="1"/>
    <col min="8" max="8" width="11" customWidth="1"/>
    <col min="9" max="9" width="1.7109375" style="23" customWidth="1"/>
    <col min="10" max="10" width="11" customWidth="1"/>
    <col min="11" max="11" width="9.7109375" customWidth="1"/>
    <col min="12" max="12" width="1.7109375" style="23" customWidth="1"/>
    <col min="13" max="13" width="11" customWidth="1"/>
    <col min="14" max="14" width="1.7109375" style="23" customWidth="1"/>
    <col min="15" max="15" width="11" customWidth="1"/>
    <col min="16" max="16" width="1.7109375" style="23" customWidth="1"/>
    <col min="17" max="17" width="11" customWidth="1"/>
    <col min="18" max="18" width="10.7109375" customWidth="1"/>
    <col min="19" max="19" width="1.7109375" style="23" customWidth="1"/>
    <col min="20" max="21" width="11" customWidth="1"/>
    <col min="22" max="22" width="1.7109375" style="23" customWidth="1"/>
    <col min="23" max="24" width="8.7109375" customWidth="1"/>
    <col min="25" max="25" width="1.7109375" style="23" customWidth="1"/>
    <col min="26" max="26" width="9.7109375" customWidth="1"/>
    <col min="27" max="27" width="8.5703125" customWidth="1"/>
    <col min="28" max="28" width="11.28515625" customWidth="1"/>
    <col min="29" max="52" width="13.42578125" customWidth="1"/>
  </cols>
  <sheetData>
    <row r="1" spans="1:28" x14ac:dyDescent="0.25">
      <c r="C1" s="23"/>
      <c r="E1" s="23"/>
      <c r="G1" s="23"/>
      <c r="H1" s="23"/>
      <c r="J1" s="23"/>
      <c r="K1" s="23"/>
      <c r="M1" s="23"/>
      <c r="O1" s="23"/>
      <c r="Q1" s="23"/>
      <c r="R1" s="23"/>
      <c r="T1" s="23"/>
      <c r="U1" s="23"/>
      <c r="W1" s="23"/>
      <c r="X1" s="23"/>
      <c r="Z1" s="23"/>
      <c r="AA1" s="23"/>
      <c r="AB1" s="23"/>
    </row>
    <row r="2" spans="1:28" x14ac:dyDescent="0.25">
      <c r="C2" s="50"/>
      <c r="E2" s="104" t="s">
        <v>196</v>
      </c>
      <c r="F2" s="104"/>
      <c r="G2" s="104"/>
      <c r="H2" s="104"/>
      <c r="J2" s="6"/>
      <c r="K2" s="6"/>
      <c r="M2" s="52"/>
      <c r="O2" s="13"/>
      <c r="Q2" s="59"/>
      <c r="R2" s="59"/>
      <c r="T2" s="59"/>
      <c r="U2" s="59"/>
      <c r="W2" s="59"/>
      <c r="X2" s="23"/>
      <c r="Z2" s="23"/>
      <c r="AA2" s="23"/>
      <c r="AB2" s="23"/>
    </row>
    <row r="3" spans="1:28" x14ac:dyDescent="0.25">
      <c r="C3" s="105" t="s">
        <v>189</v>
      </c>
      <c r="E3" s="104" t="s">
        <v>195</v>
      </c>
      <c r="G3" s="105" t="s">
        <v>5</v>
      </c>
      <c r="H3" s="105"/>
      <c r="J3" s="105" t="s">
        <v>208</v>
      </c>
      <c r="K3" s="105"/>
      <c r="M3" s="104" t="s">
        <v>209</v>
      </c>
      <c r="N3" s="104"/>
      <c r="O3" s="104"/>
      <c r="Q3" s="59"/>
      <c r="R3" s="59"/>
      <c r="T3" s="59"/>
      <c r="U3" s="59"/>
      <c r="W3" s="59"/>
      <c r="X3" s="23"/>
      <c r="Z3" s="23"/>
      <c r="AA3" s="23"/>
      <c r="AB3" s="23"/>
    </row>
    <row r="4" spans="1:28" x14ac:dyDescent="0.25">
      <c r="C4" s="105"/>
      <c r="D4" s="52"/>
      <c r="E4" s="104"/>
      <c r="F4" s="52"/>
      <c r="G4" s="105"/>
      <c r="H4" s="105"/>
      <c r="I4" s="52"/>
      <c r="J4" s="105"/>
      <c r="K4" s="105"/>
      <c r="L4" s="52"/>
      <c r="M4" s="54" t="s">
        <v>240</v>
      </c>
      <c r="N4" s="52"/>
      <c r="O4" s="50" t="s">
        <v>217</v>
      </c>
      <c r="P4" s="52"/>
      <c r="Q4" s="119" t="s">
        <v>221</v>
      </c>
      <c r="R4" s="119"/>
      <c r="S4" s="52"/>
      <c r="T4" s="119" t="s">
        <v>221</v>
      </c>
      <c r="U4" s="119"/>
      <c r="V4" s="52"/>
      <c r="W4" s="142" t="s">
        <v>43</v>
      </c>
      <c r="X4" s="142"/>
      <c r="Y4" s="52"/>
      <c r="Z4" s="23"/>
      <c r="AA4" s="23"/>
      <c r="AB4" s="23"/>
    </row>
    <row r="5" spans="1:28" ht="5.0999999999999996" customHeight="1" thickBot="1" x14ac:dyDescent="0.3">
      <c r="C5" s="50"/>
      <c r="D5" s="52"/>
      <c r="E5" s="12"/>
      <c r="F5" s="52"/>
      <c r="G5" s="7"/>
      <c r="H5" s="7"/>
      <c r="I5" s="52"/>
      <c r="J5" s="13"/>
      <c r="K5" s="13"/>
      <c r="L5" s="52"/>
      <c r="M5" s="13"/>
      <c r="N5" s="52"/>
      <c r="O5" s="13"/>
      <c r="P5" s="52"/>
      <c r="Q5" s="13"/>
      <c r="R5" s="13"/>
      <c r="S5" s="52"/>
      <c r="T5" s="13"/>
      <c r="U5" s="20"/>
      <c r="V5" s="52"/>
      <c r="W5" s="23"/>
      <c r="X5" s="52"/>
      <c r="Y5" s="52"/>
      <c r="Z5" s="33"/>
      <c r="AA5" s="33"/>
      <c r="AB5" s="33"/>
    </row>
    <row r="6" spans="1:28" ht="15" customHeight="1" x14ac:dyDescent="0.25">
      <c r="C6" s="107" t="str">
        <f>+'Leed Sheet (D)'!C6:C8</f>
        <v>Philip Murphy</v>
      </c>
      <c r="D6" s="67"/>
      <c r="E6" s="107" t="str">
        <f>+'Leed Sheet (D)'!J6:J8</f>
        <v>Vince Mazzeo</v>
      </c>
      <c r="F6" s="67"/>
      <c r="G6" s="116" t="str">
        <f>+'Leed Sheet (D)'!L6:L8</f>
        <v>John Armato</v>
      </c>
      <c r="H6" s="113" t="str">
        <f>+'Leed Sheet (D)'!M6:M8</f>
        <v>Caren Fitzpatrick</v>
      </c>
      <c r="I6" s="67"/>
      <c r="J6" s="116" t="str">
        <f>+'Leed Sheet (D)'!Y6:Y8</f>
        <v>Lisa Jiampetti</v>
      </c>
      <c r="K6" s="113" t="str">
        <f>+'Leed Sheet (D)'!Z6:Z8</f>
        <v>Mico Lucide</v>
      </c>
      <c r="L6" s="67"/>
      <c r="M6" s="110" t="str">
        <f>+'Leed Sheet (D)'!AB6:AB8</f>
        <v>Celeste Fernandez</v>
      </c>
      <c r="N6" s="67"/>
      <c r="O6" s="110" t="str">
        <f>+'Leed Sheet (D)'!AF6:AF8</f>
        <v>Dr. William Beyers</v>
      </c>
      <c r="P6" s="67"/>
      <c r="Q6" s="116" t="str">
        <f>+'Leed Sheet (D)'!AH6:AH8</f>
        <v>Robert J. Campbell</v>
      </c>
      <c r="R6" s="113" t="str">
        <f>+'Leed Sheet (D)'!AI6:AI8</f>
        <v>William "Wick" Ward</v>
      </c>
      <c r="S6" s="67"/>
      <c r="T6" s="116" t="str">
        <f>+'Leed Sheet (D)'!AK6:AK8</f>
        <v>Joyce Mollineaux</v>
      </c>
      <c r="U6" s="113" t="str">
        <f>+'Leed Sheet (D)'!AL6:AL8</f>
        <v>Sherri Parmenter</v>
      </c>
      <c r="V6" s="67"/>
      <c r="W6" s="133" t="s">
        <v>255</v>
      </c>
      <c r="X6" s="113" t="s">
        <v>255</v>
      </c>
      <c r="Y6" s="67"/>
      <c r="Z6" s="127" t="s">
        <v>224</v>
      </c>
      <c r="AA6" s="120" t="s">
        <v>225</v>
      </c>
      <c r="AB6" s="124" t="s">
        <v>226</v>
      </c>
    </row>
    <row r="7" spans="1:28" x14ac:dyDescent="0.25">
      <c r="C7" s="108"/>
      <c r="D7" s="67"/>
      <c r="E7" s="108"/>
      <c r="F7" s="67"/>
      <c r="G7" s="117"/>
      <c r="H7" s="114"/>
      <c r="I7" s="67"/>
      <c r="J7" s="117"/>
      <c r="K7" s="114"/>
      <c r="L7" s="67"/>
      <c r="M7" s="111"/>
      <c r="N7" s="67"/>
      <c r="O7" s="111"/>
      <c r="P7" s="67"/>
      <c r="Q7" s="117"/>
      <c r="R7" s="114"/>
      <c r="S7" s="67"/>
      <c r="T7" s="117"/>
      <c r="U7" s="114"/>
      <c r="V7" s="67"/>
      <c r="W7" s="134"/>
      <c r="X7" s="114"/>
      <c r="Y7" s="67"/>
      <c r="Z7" s="128"/>
      <c r="AA7" s="121"/>
      <c r="AB7" s="125"/>
    </row>
    <row r="8" spans="1:28" ht="15.75" thickBot="1" x14ac:dyDescent="0.3">
      <c r="C8" s="109"/>
      <c r="D8" s="67"/>
      <c r="E8" s="109"/>
      <c r="F8" s="67"/>
      <c r="G8" s="118"/>
      <c r="H8" s="115"/>
      <c r="I8" s="67"/>
      <c r="J8" s="118"/>
      <c r="K8" s="115"/>
      <c r="L8" s="67"/>
      <c r="M8" s="112"/>
      <c r="N8" s="67"/>
      <c r="O8" s="112"/>
      <c r="P8" s="67"/>
      <c r="Q8" s="118"/>
      <c r="R8" s="115"/>
      <c r="S8" s="67"/>
      <c r="T8" s="118"/>
      <c r="U8" s="115"/>
      <c r="V8" s="67"/>
      <c r="W8" s="135"/>
      <c r="X8" s="115"/>
      <c r="Y8" s="67"/>
      <c r="Z8" s="129"/>
      <c r="AA8" s="122"/>
      <c r="AB8" s="126"/>
    </row>
    <row r="9" spans="1:28" ht="5.0999999999999996" customHeight="1" x14ac:dyDescent="0.25">
      <c r="Z9" s="12"/>
      <c r="AA9" s="12"/>
      <c r="AB9" s="12"/>
    </row>
    <row r="10" spans="1:28" x14ac:dyDescent="0.25">
      <c r="A10" t="s">
        <v>16</v>
      </c>
      <c r="C10" s="8">
        <v>24</v>
      </c>
      <c r="E10" s="8">
        <v>25</v>
      </c>
      <c r="G10" s="8">
        <v>25</v>
      </c>
      <c r="H10" s="8">
        <v>24</v>
      </c>
      <c r="J10" s="8">
        <v>24</v>
      </c>
      <c r="K10" s="8">
        <v>1</v>
      </c>
      <c r="M10" s="8">
        <v>25</v>
      </c>
      <c r="O10" s="8">
        <v>25</v>
      </c>
      <c r="Q10" s="8">
        <v>25</v>
      </c>
      <c r="R10" s="8">
        <v>23</v>
      </c>
      <c r="T10" s="8">
        <v>25</v>
      </c>
      <c r="U10" s="8">
        <v>25</v>
      </c>
      <c r="W10" s="8"/>
      <c r="X10" s="8"/>
      <c r="Z10" s="8">
        <v>26</v>
      </c>
      <c r="AA10" s="14">
        <v>15</v>
      </c>
      <c r="AB10" s="14">
        <v>1</v>
      </c>
    </row>
    <row r="11" spans="1:28" ht="15.75" thickBot="1" x14ac:dyDescent="0.3"/>
    <row r="12" spans="1:28" ht="15.75" thickBot="1" x14ac:dyDescent="0.3">
      <c r="A12" s="16" t="s">
        <v>30</v>
      </c>
      <c r="B12" s="7"/>
      <c r="C12" s="10">
        <f>+C10</f>
        <v>24</v>
      </c>
      <c r="E12" s="10">
        <f>+E10</f>
        <v>25</v>
      </c>
      <c r="G12" s="10">
        <f t="shared" ref="G12:U12" si="0">+G10</f>
        <v>25</v>
      </c>
      <c r="H12" s="10">
        <f t="shared" si="0"/>
        <v>24</v>
      </c>
      <c r="J12" s="10">
        <f t="shared" si="0"/>
        <v>24</v>
      </c>
      <c r="K12" s="10">
        <f t="shared" si="0"/>
        <v>1</v>
      </c>
      <c r="M12" s="10">
        <f t="shared" si="0"/>
        <v>25</v>
      </c>
      <c r="O12" s="10">
        <f t="shared" si="0"/>
        <v>25</v>
      </c>
      <c r="Q12" s="10">
        <f t="shared" si="0"/>
        <v>25</v>
      </c>
      <c r="R12" s="10">
        <f t="shared" si="0"/>
        <v>23</v>
      </c>
      <c r="T12" s="10">
        <f t="shared" si="0"/>
        <v>25</v>
      </c>
      <c r="U12" s="10">
        <f t="shared" si="0"/>
        <v>25</v>
      </c>
      <c r="W12" s="10">
        <f>+W10</f>
        <v>0</v>
      </c>
      <c r="X12" s="10">
        <f>+X10</f>
        <v>0</v>
      </c>
      <c r="Z12" s="10">
        <f>+SUM(Z10:Z10)</f>
        <v>26</v>
      </c>
      <c r="AA12" s="10">
        <f>+SUM(AA10:AA10)</f>
        <v>15</v>
      </c>
      <c r="AB12" s="10">
        <f>+SUM(AB10:AB10)</f>
        <v>1</v>
      </c>
    </row>
    <row r="13" spans="1:28" x14ac:dyDescent="0.25">
      <c r="A13" s="17" t="s">
        <v>31</v>
      </c>
      <c r="B13" s="7"/>
      <c r="C13" s="26">
        <v>15</v>
      </c>
      <c r="E13" s="26">
        <v>14</v>
      </c>
      <c r="G13" s="26">
        <v>15</v>
      </c>
      <c r="H13" s="26">
        <v>15</v>
      </c>
      <c r="J13" s="26">
        <v>13</v>
      </c>
      <c r="K13" s="26">
        <v>2</v>
      </c>
      <c r="M13" s="26">
        <v>15</v>
      </c>
      <c r="O13" s="26">
        <v>14</v>
      </c>
      <c r="Q13" s="26">
        <v>15</v>
      </c>
      <c r="R13" s="26">
        <v>15</v>
      </c>
      <c r="T13" s="26">
        <v>15</v>
      </c>
      <c r="U13" s="26">
        <v>15</v>
      </c>
      <c r="W13" s="26"/>
      <c r="X13" s="26"/>
    </row>
    <row r="14" spans="1:28" ht="15.75" thickBot="1" x14ac:dyDescent="0.3">
      <c r="A14" s="18" t="s">
        <v>32</v>
      </c>
      <c r="B14" s="7"/>
      <c r="C14" s="27">
        <v>1</v>
      </c>
      <c r="E14" s="27">
        <v>1</v>
      </c>
      <c r="G14" s="27">
        <v>1</v>
      </c>
      <c r="H14" s="27">
        <v>1</v>
      </c>
      <c r="J14" s="27">
        <v>1</v>
      </c>
      <c r="K14" s="27">
        <v>0</v>
      </c>
      <c r="M14" s="27">
        <v>1</v>
      </c>
      <c r="O14" s="27">
        <v>1</v>
      </c>
      <c r="Q14" s="27">
        <v>1</v>
      </c>
      <c r="R14" s="27">
        <v>1</v>
      </c>
      <c r="T14" s="27">
        <v>1</v>
      </c>
      <c r="U14" s="27">
        <v>1</v>
      </c>
      <c r="W14" s="27"/>
      <c r="X14" s="27"/>
    </row>
    <row r="15" spans="1:28" ht="15.75" thickBot="1" x14ac:dyDescent="0.3">
      <c r="A15" s="16" t="s">
        <v>34</v>
      </c>
      <c r="B15" s="7"/>
      <c r="C15" s="10">
        <f>+SUM(C12:C14)</f>
        <v>40</v>
      </c>
      <c r="E15" s="10">
        <f>+SUM(E12:E14)</f>
        <v>40</v>
      </c>
      <c r="G15" s="10">
        <f>+SUM(G12:G14)</f>
        <v>41</v>
      </c>
      <c r="H15" s="10">
        <f>+SUM(H12:H14)</f>
        <v>40</v>
      </c>
      <c r="J15" s="10">
        <f>+SUM(J12:J14)</f>
        <v>38</v>
      </c>
      <c r="K15" s="10">
        <f>+SUM(K12:K14)</f>
        <v>3</v>
      </c>
      <c r="M15" s="10">
        <f>+SUM(M12:M14)</f>
        <v>41</v>
      </c>
      <c r="O15" s="10">
        <f>+SUM(O12:O14)</f>
        <v>40</v>
      </c>
      <c r="Q15" s="10">
        <f>+SUM(Q12:Q14)</f>
        <v>41</v>
      </c>
      <c r="R15" s="10">
        <f>+SUM(R12:R14)</f>
        <v>39</v>
      </c>
      <c r="T15" s="10">
        <f>+SUM(T12:T14)</f>
        <v>41</v>
      </c>
      <c r="U15" s="10">
        <f>+SUM(U12:U14)</f>
        <v>41</v>
      </c>
      <c r="W15" s="10">
        <f>+SUM(W12:W14)</f>
        <v>0</v>
      </c>
      <c r="X15" s="10">
        <f>+SUM(X12:X14)</f>
        <v>0</v>
      </c>
    </row>
  </sheetData>
  <mergeCells count="26">
    <mergeCell ref="X6:X8"/>
    <mergeCell ref="W4:X4"/>
    <mergeCell ref="Z6:Z8"/>
    <mergeCell ref="AA6:AA8"/>
    <mergeCell ref="AB6:AB8"/>
    <mergeCell ref="W6:W8"/>
    <mergeCell ref="T4:U4"/>
    <mergeCell ref="C6:C8"/>
    <mergeCell ref="E6:E8"/>
    <mergeCell ref="G6:G8"/>
    <mergeCell ref="H6:H8"/>
    <mergeCell ref="J6:J8"/>
    <mergeCell ref="K6:K8"/>
    <mergeCell ref="M6:M8"/>
    <mergeCell ref="O6:O8"/>
    <mergeCell ref="Q6:Q8"/>
    <mergeCell ref="R6:R8"/>
    <mergeCell ref="T6:T8"/>
    <mergeCell ref="U6:U8"/>
    <mergeCell ref="M3:O3"/>
    <mergeCell ref="Q4:R4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8, 2021 
Prepared by the Office of Edward P. McGettigan, Atlantic County Clerk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2.28515625" customWidth="1"/>
    <col min="2" max="2" width="1.7109375" customWidth="1"/>
    <col min="3" max="3" width="8.7109375" customWidth="1"/>
    <col min="4" max="4" width="1.7109375" customWidth="1"/>
    <col min="5" max="5" width="8.7109375" customWidth="1"/>
    <col min="6" max="6" width="1.7109375" customWidth="1"/>
    <col min="7" max="7" width="8.7109375" customWidth="1"/>
    <col min="8" max="8" width="11.28515625" customWidth="1"/>
    <col min="9" max="9" width="1.7109375" customWidth="1"/>
    <col min="10" max="10" width="9.7109375" customWidth="1"/>
    <col min="11" max="11" width="8.7109375" customWidth="1"/>
    <col min="12" max="12" width="1.7109375" customWidth="1"/>
    <col min="13" max="13" width="11.28515625" customWidth="1"/>
    <col min="14" max="14" width="1.7109375" customWidth="1"/>
    <col min="15" max="15" width="11.28515625" customWidth="1"/>
    <col min="16" max="16" width="10.7109375" customWidth="1"/>
    <col min="17" max="17" width="1.7109375" customWidth="1"/>
    <col min="18" max="19" width="11.28515625" customWidth="1"/>
    <col min="20" max="20" width="1.7109375" customWidth="1"/>
    <col min="21" max="21" width="8.7109375" customWidth="1"/>
    <col min="22" max="22" width="9.7109375" customWidth="1"/>
    <col min="23" max="24" width="8.7109375" customWidth="1"/>
    <col min="25" max="25" width="1.7109375" customWidth="1"/>
    <col min="26" max="26" width="8.7109375" customWidth="1"/>
    <col min="27" max="27" width="8.5703125" customWidth="1"/>
    <col min="28" max="28" width="11.140625" customWidth="1"/>
  </cols>
  <sheetData>
    <row r="1" spans="1:28" x14ac:dyDescent="0.25">
      <c r="Z1" s="23"/>
      <c r="AA1" s="23"/>
      <c r="AB1" s="23"/>
    </row>
    <row r="2" spans="1:28" ht="15" customHeight="1" x14ac:dyDescent="0.25">
      <c r="C2" s="50"/>
      <c r="D2" s="23"/>
      <c r="E2" s="104" t="s">
        <v>205</v>
      </c>
      <c r="F2" s="104"/>
      <c r="G2" s="104"/>
      <c r="H2" s="104"/>
      <c r="I2" s="23"/>
      <c r="J2" s="6"/>
      <c r="K2" s="6"/>
      <c r="L2" s="23"/>
      <c r="M2" s="52"/>
      <c r="N2" s="23"/>
      <c r="O2" s="119"/>
      <c r="P2" s="119"/>
      <c r="Q2" s="23"/>
      <c r="R2" s="119"/>
      <c r="S2" s="119"/>
      <c r="T2" s="23"/>
      <c r="U2" s="23"/>
      <c r="V2" s="23"/>
      <c r="W2" s="23"/>
      <c r="X2" s="23"/>
      <c r="Y2" s="23"/>
      <c r="Z2" s="23"/>
      <c r="AA2" s="23"/>
      <c r="AB2" s="23"/>
    </row>
    <row r="3" spans="1:28" ht="15" customHeight="1" x14ac:dyDescent="0.25">
      <c r="C3" s="105" t="s">
        <v>189</v>
      </c>
      <c r="D3" s="23"/>
      <c r="E3" s="14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54" t="s">
        <v>209</v>
      </c>
      <c r="N3" s="23"/>
      <c r="O3" s="59"/>
      <c r="P3" s="59"/>
      <c r="Q3" s="23"/>
      <c r="R3" s="59"/>
      <c r="S3" s="59"/>
      <c r="T3" s="23"/>
      <c r="U3" s="59"/>
      <c r="V3" s="59"/>
      <c r="W3" s="59"/>
      <c r="X3" s="59"/>
      <c r="Y3" s="23"/>
      <c r="Z3" s="23"/>
      <c r="AA3" s="23"/>
      <c r="AB3" s="23"/>
    </row>
    <row r="4" spans="1:28" ht="15" customHeight="1" x14ac:dyDescent="0.25">
      <c r="C4" s="105"/>
      <c r="D4" s="23"/>
      <c r="E4" s="14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119" t="s">
        <v>221</v>
      </c>
      <c r="P4" s="119"/>
      <c r="Q4" s="23"/>
      <c r="R4" s="119" t="s">
        <v>221</v>
      </c>
      <c r="S4" s="119"/>
      <c r="T4" s="23"/>
      <c r="U4" s="142" t="s">
        <v>43</v>
      </c>
      <c r="V4" s="142"/>
      <c r="W4" s="142"/>
      <c r="X4" s="142"/>
      <c r="Y4" s="23"/>
      <c r="Z4" s="23"/>
      <c r="AA4" s="23"/>
      <c r="AB4" s="23"/>
    </row>
    <row r="5" spans="1:28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13"/>
      <c r="Q5" s="23"/>
      <c r="R5" s="13"/>
      <c r="S5" s="13"/>
      <c r="T5" s="23"/>
      <c r="U5" s="23"/>
      <c r="V5" s="23"/>
      <c r="W5" s="23"/>
      <c r="X5" s="23"/>
      <c r="Y5" s="23"/>
      <c r="Z5" s="33"/>
      <c r="AA5" s="33"/>
      <c r="AB5" s="33"/>
    </row>
    <row r="6" spans="1:28" ht="15" customHeight="1" x14ac:dyDescent="0.25">
      <c r="C6" s="107" t="str">
        <f>+'Leed Sheet (D)'!C6:C8</f>
        <v>Philip Murphy</v>
      </c>
      <c r="D6" s="23"/>
      <c r="E6" s="107" t="str">
        <f>+'Leed Sheet (D)'!T6:T8</f>
        <v>David T. Wright</v>
      </c>
      <c r="F6" s="23"/>
      <c r="G6" s="116" t="str">
        <f>+'Leed Sheet (D)'!V6:V8</f>
        <v>Alexis Jackson</v>
      </c>
      <c r="H6" s="113" t="str">
        <f>+'Leed Sheet (D)'!W6:W8</f>
        <v>Kristen Henninger-Holland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6" t="str">
        <f>+'Leed Sheet (D)'!AH6:AH8</f>
        <v>Robert J. Campbell</v>
      </c>
      <c r="P6" s="113" t="str">
        <f>+'Leed Sheet (D)'!AI6:AI8</f>
        <v>William "Wick" Ward</v>
      </c>
      <c r="Q6" s="23"/>
      <c r="R6" s="116" t="str">
        <f>+'Leed Sheet (D)'!AK6:AK8</f>
        <v>Joyce Mollineaux</v>
      </c>
      <c r="S6" s="113" t="str">
        <f>+'Leed Sheet (D)'!AL6:AL8</f>
        <v>Sherri Parmenter</v>
      </c>
      <c r="T6" s="23"/>
      <c r="U6" s="133" t="s">
        <v>249</v>
      </c>
      <c r="V6" s="136" t="s">
        <v>250</v>
      </c>
      <c r="W6" s="136" t="s">
        <v>251</v>
      </c>
      <c r="X6" s="139" t="s">
        <v>252</v>
      </c>
      <c r="Y6" s="23"/>
      <c r="Z6" s="127" t="s">
        <v>224</v>
      </c>
      <c r="AA6" s="120" t="s">
        <v>225</v>
      </c>
      <c r="AB6" s="124" t="s">
        <v>226</v>
      </c>
    </row>
    <row r="7" spans="1:28" x14ac:dyDescent="0.25"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7"/>
      <c r="P7" s="114"/>
      <c r="Q7" s="23"/>
      <c r="R7" s="117"/>
      <c r="S7" s="114"/>
      <c r="T7" s="23"/>
      <c r="U7" s="134"/>
      <c r="V7" s="137"/>
      <c r="W7" s="137"/>
      <c r="X7" s="140"/>
      <c r="Y7" s="23"/>
      <c r="Z7" s="128"/>
      <c r="AA7" s="121"/>
      <c r="AB7" s="125"/>
    </row>
    <row r="8" spans="1:28" ht="15.75" thickBot="1" x14ac:dyDescent="0.3"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8"/>
      <c r="P8" s="115"/>
      <c r="Q8" s="23"/>
      <c r="R8" s="118"/>
      <c r="S8" s="115"/>
      <c r="T8" s="23"/>
      <c r="U8" s="135"/>
      <c r="V8" s="138"/>
      <c r="W8" s="138"/>
      <c r="X8" s="141"/>
      <c r="Y8" s="23"/>
      <c r="Z8" s="129"/>
      <c r="AA8" s="122"/>
      <c r="AB8" s="126"/>
    </row>
    <row r="9" spans="1:28" ht="5.0999999999999996" customHeight="1" x14ac:dyDescent="0.25">
      <c r="Z9" s="12"/>
      <c r="AA9" s="12"/>
      <c r="AB9" s="12"/>
    </row>
    <row r="10" spans="1:28" x14ac:dyDescent="0.25">
      <c r="A10" t="s">
        <v>108</v>
      </c>
      <c r="C10" s="8">
        <v>79</v>
      </c>
      <c r="E10" s="8">
        <v>72</v>
      </c>
      <c r="G10" s="8">
        <v>72</v>
      </c>
      <c r="H10" s="8">
        <v>69</v>
      </c>
      <c r="J10" s="8">
        <v>62</v>
      </c>
      <c r="K10" s="8">
        <v>11</v>
      </c>
      <c r="M10" s="8">
        <v>65</v>
      </c>
      <c r="O10" s="8">
        <v>69</v>
      </c>
      <c r="P10" s="8">
        <v>68</v>
      </c>
      <c r="R10" s="8">
        <v>68</v>
      </c>
      <c r="S10" s="8">
        <v>68</v>
      </c>
      <c r="U10" s="8">
        <v>67</v>
      </c>
      <c r="V10" s="8">
        <v>67</v>
      </c>
      <c r="W10" s="8">
        <v>65</v>
      </c>
      <c r="X10" s="8">
        <v>66</v>
      </c>
      <c r="Z10" s="8">
        <v>81</v>
      </c>
      <c r="AA10" s="130">
        <v>412</v>
      </c>
      <c r="AB10" s="130">
        <v>34</v>
      </c>
    </row>
    <row r="11" spans="1:28" x14ac:dyDescent="0.25">
      <c r="A11" t="s">
        <v>109</v>
      </c>
      <c r="C11" s="8">
        <v>30</v>
      </c>
      <c r="E11" s="8">
        <v>27</v>
      </c>
      <c r="G11" s="8">
        <v>27</v>
      </c>
      <c r="H11" s="8">
        <v>24</v>
      </c>
      <c r="J11" s="8">
        <v>25</v>
      </c>
      <c r="K11" s="8">
        <v>5</v>
      </c>
      <c r="M11" s="8">
        <v>28</v>
      </c>
      <c r="O11" s="8">
        <v>28</v>
      </c>
      <c r="P11" s="8">
        <v>24</v>
      </c>
      <c r="R11" s="8">
        <v>27</v>
      </c>
      <c r="S11" s="8">
        <v>25</v>
      </c>
      <c r="U11" s="8">
        <v>28</v>
      </c>
      <c r="V11" s="8">
        <v>27</v>
      </c>
      <c r="W11" s="8">
        <v>27</v>
      </c>
      <c r="X11" s="8">
        <v>27</v>
      </c>
      <c r="Z11" s="8">
        <v>34</v>
      </c>
      <c r="AA11" s="131"/>
      <c r="AB11" s="131"/>
    </row>
    <row r="12" spans="1:28" x14ac:dyDescent="0.25">
      <c r="A12" t="s">
        <v>110</v>
      </c>
      <c r="C12" s="8">
        <v>61</v>
      </c>
      <c r="E12" s="8">
        <v>57</v>
      </c>
      <c r="G12" s="8">
        <v>59</v>
      </c>
      <c r="H12" s="8">
        <v>54</v>
      </c>
      <c r="J12" s="8">
        <v>47</v>
      </c>
      <c r="K12" s="8">
        <v>10</v>
      </c>
      <c r="M12" s="8">
        <v>57</v>
      </c>
      <c r="O12" s="8">
        <v>56</v>
      </c>
      <c r="P12" s="8">
        <v>55</v>
      </c>
      <c r="R12" s="8">
        <v>57</v>
      </c>
      <c r="S12" s="8">
        <v>54</v>
      </c>
      <c r="U12" s="8">
        <v>54</v>
      </c>
      <c r="V12" s="8">
        <v>56</v>
      </c>
      <c r="W12" s="8">
        <v>54</v>
      </c>
      <c r="X12" s="8">
        <v>54</v>
      </c>
      <c r="Z12" s="8">
        <v>63</v>
      </c>
      <c r="AA12" s="131"/>
      <c r="AB12" s="131"/>
    </row>
    <row r="13" spans="1:28" x14ac:dyDescent="0.25">
      <c r="A13" t="s">
        <v>111</v>
      </c>
      <c r="C13" s="8">
        <v>63</v>
      </c>
      <c r="E13" s="8">
        <v>59</v>
      </c>
      <c r="G13" s="8">
        <v>58</v>
      </c>
      <c r="H13" s="8">
        <v>58</v>
      </c>
      <c r="J13" s="8">
        <v>50</v>
      </c>
      <c r="K13" s="8">
        <v>14</v>
      </c>
      <c r="M13" s="8">
        <v>58</v>
      </c>
      <c r="O13" s="8">
        <v>58</v>
      </c>
      <c r="P13" s="8">
        <v>57</v>
      </c>
      <c r="R13" s="8">
        <v>57</v>
      </c>
      <c r="S13" s="8">
        <v>59</v>
      </c>
      <c r="U13" s="8">
        <v>59</v>
      </c>
      <c r="V13" s="8">
        <v>57</v>
      </c>
      <c r="W13" s="8">
        <v>56</v>
      </c>
      <c r="X13" s="8">
        <v>56</v>
      </c>
      <c r="Z13" s="8">
        <v>69</v>
      </c>
      <c r="AA13" s="131"/>
      <c r="AB13" s="131"/>
    </row>
    <row r="14" spans="1:28" x14ac:dyDescent="0.25">
      <c r="A14" t="s">
        <v>112</v>
      </c>
      <c r="C14" s="8">
        <v>55</v>
      </c>
      <c r="E14" s="8">
        <v>56</v>
      </c>
      <c r="G14" s="8">
        <v>55</v>
      </c>
      <c r="H14" s="8">
        <v>56</v>
      </c>
      <c r="J14" s="8">
        <v>54</v>
      </c>
      <c r="K14" s="8">
        <v>4</v>
      </c>
      <c r="M14" s="8">
        <v>57</v>
      </c>
      <c r="O14" s="8">
        <v>55</v>
      </c>
      <c r="P14" s="8">
        <v>52</v>
      </c>
      <c r="R14" s="8">
        <v>55</v>
      </c>
      <c r="S14" s="8">
        <v>55</v>
      </c>
      <c r="U14" s="8">
        <v>53</v>
      </c>
      <c r="V14" s="8">
        <v>53</v>
      </c>
      <c r="W14" s="8">
        <v>51</v>
      </c>
      <c r="X14" s="8">
        <v>53</v>
      </c>
      <c r="Z14" s="8">
        <v>59</v>
      </c>
      <c r="AA14" s="131"/>
      <c r="AB14" s="131"/>
    </row>
    <row r="15" spans="1:28" x14ac:dyDescent="0.25">
      <c r="A15" t="s">
        <v>113</v>
      </c>
      <c r="C15" s="8">
        <v>56</v>
      </c>
      <c r="E15" s="8">
        <v>49</v>
      </c>
      <c r="G15" s="8">
        <v>48</v>
      </c>
      <c r="H15" s="8">
        <v>49</v>
      </c>
      <c r="J15" s="8">
        <v>44</v>
      </c>
      <c r="K15" s="8">
        <v>4</v>
      </c>
      <c r="M15" s="8">
        <v>48</v>
      </c>
      <c r="O15" s="8">
        <v>48</v>
      </c>
      <c r="P15" s="8">
        <v>47</v>
      </c>
      <c r="R15" s="8">
        <v>46</v>
      </c>
      <c r="S15" s="8">
        <v>49</v>
      </c>
      <c r="U15" s="8">
        <v>46</v>
      </c>
      <c r="V15" s="8">
        <v>47</v>
      </c>
      <c r="W15" s="8">
        <v>47</v>
      </c>
      <c r="X15" s="8">
        <v>46</v>
      </c>
      <c r="Z15" s="8">
        <v>57</v>
      </c>
      <c r="AA15" s="131"/>
      <c r="AB15" s="131"/>
    </row>
    <row r="16" spans="1:28" x14ac:dyDescent="0.25">
      <c r="A16" t="s">
        <v>114</v>
      </c>
      <c r="C16" s="8">
        <v>23</v>
      </c>
      <c r="E16" s="8">
        <v>23</v>
      </c>
      <c r="G16" s="8">
        <v>23</v>
      </c>
      <c r="H16" s="8">
        <v>21</v>
      </c>
      <c r="J16" s="8">
        <v>21</v>
      </c>
      <c r="K16" s="8">
        <v>1</v>
      </c>
      <c r="M16" s="8">
        <v>22</v>
      </c>
      <c r="O16" s="8">
        <v>23</v>
      </c>
      <c r="P16" s="8">
        <v>21</v>
      </c>
      <c r="R16" s="8">
        <v>22</v>
      </c>
      <c r="S16" s="8">
        <v>21</v>
      </c>
      <c r="U16" s="8">
        <v>19</v>
      </c>
      <c r="V16" s="8">
        <v>20</v>
      </c>
      <c r="W16" s="8">
        <v>18</v>
      </c>
      <c r="X16" s="8">
        <v>19</v>
      </c>
      <c r="Z16" s="8">
        <v>23</v>
      </c>
      <c r="AA16" s="131"/>
      <c r="AB16" s="131"/>
    </row>
    <row r="17" spans="1:28" x14ac:dyDescent="0.25">
      <c r="A17" t="s">
        <v>115</v>
      </c>
      <c r="C17" s="8">
        <v>74</v>
      </c>
      <c r="E17" s="8">
        <v>69</v>
      </c>
      <c r="G17" s="8">
        <v>67</v>
      </c>
      <c r="H17" s="8">
        <v>67</v>
      </c>
      <c r="J17" s="8">
        <v>59</v>
      </c>
      <c r="K17" s="8">
        <v>15</v>
      </c>
      <c r="M17" s="8">
        <v>70</v>
      </c>
      <c r="O17" s="8">
        <v>67</v>
      </c>
      <c r="P17" s="8">
        <v>64</v>
      </c>
      <c r="R17" s="8">
        <v>68</v>
      </c>
      <c r="S17" s="8">
        <v>67</v>
      </c>
      <c r="U17" s="8">
        <v>68</v>
      </c>
      <c r="V17" s="8">
        <v>66</v>
      </c>
      <c r="W17" s="8">
        <v>64</v>
      </c>
      <c r="X17" s="8">
        <v>66</v>
      </c>
      <c r="Z17" s="8">
        <v>79</v>
      </c>
      <c r="AA17" s="131"/>
      <c r="AB17" s="131"/>
    </row>
    <row r="18" spans="1:28" x14ac:dyDescent="0.25">
      <c r="A18" t="s">
        <v>116</v>
      </c>
      <c r="C18" s="8">
        <v>55</v>
      </c>
      <c r="E18" s="8">
        <v>52</v>
      </c>
      <c r="G18" s="8">
        <v>51</v>
      </c>
      <c r="H18" s="8">
        <v>48</v>
      </c>
      <c r="J18" s="8">
        <v>44</v>
      </c>
      <c r="K18" s="8">
        <v>5</v>
      </c>
      <c r="M18" s="8">
        <v>46</v>
      </c>
      <c r="O18" s="8">
        <v>50</v>
      </c>
      <c r="P18" s="8">
        <v>47</v>
      </c>
      <c r="R18" s="8">
        <v>48</v>
      </c>
      <c r="S18" s="8">
        <v>49</v>
      </c>
      <c r="U18" s="8">
        <v>49</v>
      </c>
      <c r="V18" s="8">
        <v>49</v>
      </c>
      <c r="W18" s="8">
        <v>46</v>
      </c>
      <c r="X18" s="8">
        <v>47</v>
      </c>
      <c r="Z18" s="8">
        <v>59</v>
      </c>
      <c r="AA18" s="131"/>
      <c r="AB18" s="131"/>
    </row>
    <row r="19" spans="1:28" x14ac:dyDescent="0.25">
      <c r="A19" t="s">
        <v>117</v>
      </c>
      <c r="C19" s="8">
        <v>53</v>
      </c>
      <c r="E19" s="8">
        <v>46</v>
      </c>
      <c r="G19" s="8">
        <v>46</v>
      </c>
      <c r="H19" s="8">
        <v>42</v>
      </c>
      <c r="J19" s="8">
        <v>47</v>
      </c>
      <c r="K19" s="8">
        <v>1</v>
      </c>
      <c r="M19" s="8">
        <v>50</v>
      </c>
      <c r="O19" s="8">
        <v>44</v>
      </c>
      <c r="P19" s="8">
        <v>45</v>
      </c>
      <c r="R19" s="8">
        <v>45</v>
      </c>
      <c r="S19" s="8">
        <v>43</v>
      </c>
      <c r="U19" s="8">
        <v>44</v>
      </c>
      <c r="V19" s="8">
        <v>44</v>
      </c>
      <c r="W19" s="8">
        <v>43</v>
      </c>
      <c r="X19" s="8">
        <v>42</v>
      </c>
      <c r="Z19" s="8">
        <v>54</v>
      </c>
      <c r="AA19" s="131"/>
      <c r="AB19" s="131"/>
    </row>
    <row r="20" spans="1:28" x14ac:dyDescent="0.25">
      <c r="A20" t="s">
        <v>118</v>
      </c>
      <c r="C20" s="8">
        <v>63</v>
      </c>
      <c r="E20" s="8">
        <v>57</v>
      </c>
      <c r="G20" s="8">
        <v>57</v>
      </c>
      <c r="H20" s="8">
        <v>52</v>
      </c>
      <c r="J20" s="8">
        <v>48</v>
      </c>
      <c r="K20" s="8">
        <v>11</v>
      </c>
      <c r="M20" s="8">
        <v>61</v>
      </c>
      <c r="O20" s="8">
        <v>60</v>
      </c>
      <c r="P20" s="8">
        <v>56</v>
      </c>
      <c r="R20" s="8">
        <v>57</v>
      </c>
      <c r="S20" s="8">
        <v>53</v>
      </c>
      <c r="U20" s="8">
        <v>59</v>
      </c>
      <c r="V20" s="8">
        <v>57</v>
      </c>
      <c r="W20" s="8">
        <v>56</v>
      </c>
      <c r="X20" s="8">
        <v>56</v>
      </c>
      <c r="Z20" s="8">
        <v>67</v>
      </c>
      <c r="AA20" s="131"/>
      <c r="AB20" s="131"/>
    </row>
    <row r="21" spans="1:28" x14ac:dyDescent="0.25">
      <c r="A21" t="s">
        <v>119</v>
      </c>
      <c r="C21" s="8">
        <v>44</v>
      </c>
      <c r="E21" s="8">
        <v>38</v>
      </c>
      <c r="G21" s="8">
        <v>38</v>
      </c>
      <c r="H21" s="8">
        <v>34</v>
      </c>
      <c r="J21" s="8">
        <v>36</v>
      </c>
      <c r="K21" s="8">
        <v>7</v>
      </c>
      <c r="M21" s="8">
        <v>38</v>
      </c>
      <c r="O21" s="8">
        <v>37</v>
      </c>
      <c r="P21" s="8">
        <v>36</v>
      </c>
      <c r="R21" s="8">
        <v>40</v>
      </c>
      <c r="S21" s="8">
        <v>37</v>
      </c>
      <c r="U21" s="8">
        <v>38</v>
      </c>
      <c r="V21" s="8">
        <v>36</v>
      </c>
      <c r="W21" s="8">
        <v>35</v>
      </c>
      <c r="X21" s="8">
        <v>35</v>
      </c>
      <c r="Z21" s="8">
        <v>46</v>
      </c>
      <c r="AA21" s="131"/>
      <c r="AB21" s="131"/>
    </row>
    <row r="22" spans="1:28" x14ac:dyDescent="0.25">
      <c r="A22" t="s">
        <v>120</v>
      </c>
      <c r="C22" s="8">
        <v>42</v>
      </c>
      <c r="E22" s="8">
        <v>33</v>
      </c>
      <c r="G22" s="8">
        <v>35</v>
      </c>
      <c r="H22" s="8">
        <v>31</v>
      </c>
      <c r="J22" s="8">
        <v>33</v>
      </c>
      <c r="K22" s="8">
        <v>4</v>
      </c>
      <c r="M22" s="8">
        <v>35</v>
      </c>
      <c r="O22" s="8">
        <v>35</v>
      </c>
      <c r="P22" s="8">
        <v>32</v>
      </c>
      <c r="R22" s="8">
        <v>34</v>
      </c>
      <c r="S22" s="8">
        <v>30</v>
      </c>
      <c r="U22" s="8">
        <v>37</v>
      </c>
      <c r="V22" s="8">
        <v>34</v>
      </c>
      <c r="W22" s="8">
        <v>33</v>
      </c>
      <c r="X22" s="8">
        <v>31</v>
      </c>
      <c r="Z22" s="8">
        <v>42</v>
      </c>
      <c r="AA22" s="131"/>
      <c r="AB22" s="131"/>
    </row>
    <row r="23" spans="1:28" x14ac:dyDescent="0.25">
      <c r="A23" t="s">
        <v>121</v>
      </c>
      <c r="C23" s="8">
        <v>61</v>
      </c>
      <c r="E23" s="8">
        <v>54</v>
      </c>
      <c r="G23" s="8">
        <v>55</v>
      </c>
      <c r="H23" s="8">
        <v>55</v>
      </c>
      <c r="J23" s="8">
        <v>50</v>
      </c>
      <c r="K23" s="8">
        <v>7</v>
      </c>
      <c r="M23" s="8">
        <v>50</v>
      </c>
      <c r="O23" s="8">
        <v>53</v>
      </c>
      <c r="P23" s="8">
        <v>53</v>
      </c>
      <c r="R23" s="8">
        <v>54</v>
      </c>
      <c r="S23" s="8">
        <v>51</v>
      </c>
      <c r="U23" s="8">
        <v>50</v>
      </c>
      <c r="V23" s="8">
        <v>53</v>
      </c>
      <c r="W23" s="8">
        <v>50</v>
      </c>
      <c r="X23" s="8">
        <v>50</v>
      </c>
      <c r="Z23" s="8">
        <v>64</v>
      </c>
      <c r="AA23" s="131"/>
      <c r="AB23" s="131"/>
    </row>
    <row r="24" spans="1:28" x14ac:dyDescent="0.25">
      <c r="A24" t="s">
        <v>122</v>
      </c>
      <c r="C24" s="8">
        <v>83</v>
      </c>
      <c r="E24" s="8">
        <v>71</v>
      </c>
      <c r="G24" s="8">
        <v>70</v>
      </c>
      <c r="H24" s="8">
        <v>66</v>
      </c>
      <c r="J24" s="8">
        <v>63</v>
      </c>
      <c r="K24" s="8">
        <v>14</v>
      </c>
      <c r="M24" s="8">
        <v>71</v>
      </c>
      <c r="O24" s="8">
        <v>71</v>
      </c>
      <c r="P24" s="8">
        <v>68</v>
      </c>
      <c r="R24" s="8">
        <v>76</v>
      </c>
      <c r="S24" s="8">
        <v>66</v>
      </c>
      <c r="U24" s="8">
        <v>73</v>
      </c>
      <c r="V24" s="8">
        <v>67</v>
      </c>
      <c r="W24" s="8">
        <v>67</v>
      </c>
      <c r="X24" s="8">
        <v>66</v>
      </c>
      <c r="Z24" s="8">
        <v>90</v>
      </c>
      <c r="AA24" s="131"/>
      <c r="AB24" s="131"/>
    </row>
    <row r="25" spans="1:28" x14ac:dyDescent="0.25">
      <c r="A25" t="s">
        <v>123</v>
      </c>
      <c r="C25" s="8">
        <v>45</v>
      </c>
      <c r="E25" s="8">
        <v>41</v>
      </c>
      <c r="G25" s="8">
        <v>40</v>
      </c>
      <c r="H25" s="8">
        <v>38</v>
      </c>
      <c r="J25" s="8">
        <v>40</v>
      </c>
      <c r="K25" s="8">
        <v>1</v>
      </c>
      <c r="M25" s="8">
        <v>40</v>
      </c>
      <c r="O25" s="8">
        <v>41</v>
      </c>
      <c r="P25" s="8">
        <v>25</v>
      </c>
      <c r="R25" s="8">
        <v>39</v>
      </c>
      <c r="S25" s="8">
        <v>35</v>
      </c>
      <c r="U25" s="8">
        <v>38</v>
      </c>
      <c r="V25" s="8">
        <v>37</v>
      </c>
      <c r="W25" s="8">
        <v>35</v>
      </c>
      <c r="X25" s="8">
        <v>36</v>
      </c>
      <c r="Z25" s="8">
        <v>46</v>
      </c>
      <c r="AA25" s="131"/>
      <c r="AB25" s="131"/>
    </row>
    <row r="26" spans="1:28" x14ac:dyDescent="0.25">
      <c r="A26" t="s">
        <v>124</v>
      </c>
      <c r="C26" s="8">
        <v>103</v>
      </c>
      <c r="E26" s="8">
        <v>98</v>
      </c>
      <c r="G26" s="8">
        <v>99</v>
      </c>
      <c r="H26" s="8">
        <v>92</v>
      </c>
      <c r="J26" s="8">
        <v>89</v>
      </c>
      <c r="K26" s="8">
        <v>10</v>
      </c>
      <c r="M26" s="8">
        <v>96</v>
      </c>
      <c r="O26" s="8">
        <v>94</v>
      </c>
      <c r="P26" s="8">
        <v>92</v>
      </c>
      <c r="R26" s="8">
        <v>92</v>
      </c>
      <c r="S26" s="8">
        <v>97</v>
      </c>
      <c r="U26" s="8">
        <v>95</v>
      </c>
      <c r="V26" s="8">
        <v>92</v>
      </c>
      <c r="W26" s="8">
        <v>90</v>
      </c>
      <c r="X26" s="8">
        <v>90</v>
      </c>
      <c r="Z26" s="8">
        <v>108</v>
      </c>
      <c r="AA26" s="132"/>
      <c r="AB26" s="132"/>
    </row>
    <row r="27" spans="1:28" ht="15.75" thickBot="1" x14ac:dyDescent="0.3"/>
    <row r="28" spans="1:28" ht="15.75" thickBot="1" x14ac:dyDescent="0.3">
      <c r="A28" s="16" t="s">
        <v>30</v>
      </c>
      <c r="B28" s="7"/>
      <c r="C28" s="10">
        <f>+SUM(C10:C26)</f>
        <v>990</v>
      </c>
      <c r="E28" s="10">
        <f t="shared" ref="E28:X28" si="0">+SUM(E10:E26)</f>
        <v>902</v>
      </c>
      <c r="G28" s="10">
        <f t="shared" si="0"/>
        <v>900</v>
      </c>
      <c r="H28" s="10">
        <f t="shared" si="0"/>
        <v>856</v>
      </c>
      <c r="J28" s="10">
        <f t="shared" si="0"/>
        <v>812</v>
      </c>
      <c r="K28" s="10">
        <f t="shared" si="0"/>
        <v>124</v>
      </c>
      <c r="M28" s="10">
        <f t="shared" si="0"/>
        <v>892</v>
      </c>
      <c r="O28" s="10">
        <f t="shared" si="0"/>
        <v>889</v>
      </c>
      <c r="P28" s="10">
        <f t="shared" si="0"/>
        <v>842</v>
      </c>
      <c r="R28" s="10">
        <f t="shared" si="0"/>
        <v>885</v>
      </c>
      <c r="S28" s="10">
        <f t="shared" si="0"/>
        <v>859</v>
      </c>
      <c r="U28" s="10">
        <f t="shared" si="0"/>
        <v>877</v>
      </c>
      <c r="V28" s="10">
        <f t="shared" si="0"/>
        <v>862</v>
      </c>
      <c r="W28" s="10">
        <f t="shared" si="0"/>
        <v>837</v>
      </c>
      <c r="X28" s="10">
        <f t="shared" si="0"/>
        <v>840</v>
      </c>
      <c r="Z28" s="10">
        <f>+SUM(Z10:Z26)</f>
        <v>1041</v>
      </c>
      <c r="AA28" s="10">
        <f>+SUM(AA10:AA26)</f>
        <v>412</v>
      </c>
      <c r="AB28" s="10">
        <f>+SUM(AB10:AB26)</f>
        <v>34</v>
      </c>
    </row>
    <row r="29" spans="1:28" x14ac:dyDescent="0.25">
      <c r="A29" s="17" t="s">
        <v>31</v>
      </c>
      <c r="B29" s="7"/>
      <c r="C29" s="26">
        <v>400</v>
      </c>
      <c r="D29" s="47"/>
      <c r="E29" s="26">
        <v>361</v>
      </c>
      <c r="F29" s="47"/>
      <c r="G29" s="26">
        <v>364</v>
      </c>
      <c r="H29" s="26">
        <v>366</v>
      </c>
      <c r="I29" s="47"/>
      <c r="J29" s="26">
        <v>319</v>
      </c>
      <c r="K29" s="26">
        <v>58</v>
      </c>
      <c r="L29" s="47"/>
      <c r="M29" s="26">
        <v>361</v>
      </c>
      <c r="N29" s="47"/>
      <c r="O29" s="26">
        <v>368</v>
      </c>
      <c r="P29" s="26">
        <v>357</v>
      </c>
      <c r="Q29" s="47"/>
      <c r="R29" s="26">
        <v>366</v>
      </c>
      <c r="S29" s="26">
        <v>370</v>
      </c>
      <c r="T29" s="47"/>
      <c r="U29" s="26">
        <v>364</v>
      </c>
      <c r="V29" s="26">
        <v>374</v>
      </c>
      <c r="W29" s="26">
        <v>364</v>
      </c>
      <c r="X29" s="26">
        <v>361</v>
      </c>
      <c r="Y29" s="47"/>
    </row>
    <row r="30" spans="1:28" ht="15.75" thickBot="1" x14ac:dyDescent="0.3">
      <c r="A30" s="18" t="s">
        <v>32</v>
      </c>
      <c r="B30" s="7"/>
      <c r="C30" s="27">
        <v>32</v>
      </c>
      <c r="D30" s="47"/>
      <c r="E30" s="27">
        <v>29</v>
      </c>
      <c r="F30" s="47"/>
      <c r="G30" s="27">
        <v>30</v>
      </c>
      <c r="H30" s="27">
        <v>26</v>
      </c>
      <c r="I30" s="47"/>
      <c r="J30" s="27">
        <v>25</v>
      </c>
      <c r="K30" s="27">
        <v>4</v>
      </c>
      <c r="L30" s="47"/>
      <c r="M30" s="27">
        <v>29</v>
      </c>
      <c r="N30" s="47"/>
      <c r="O30" s="27">
        <v>30</v>
      </c>
      <c r="P30" s="27">
        <v>29</v>
      </c>
      <c r="Q30" s="47"/>
      <c r="R30" s="27">
        <v>29</v>
      </c>
      <c r="S30" s="27">
        <v>28</v>
      </c>
      <c r="T30" s="47"/>
      <c r="U30" s="27">
        <v>28</v>
      </c>
      <c r="V30" s="27">
        <v>31</v>
      </c>
      <c r="W30" s="27">
        <v>29</v>
      </c>
      <c r="X30" s="27">
        <v>30</v>
      </c>
      <c r="Y30" s="47"/>
    </row>
    <row r="31" spans="1:28" ht="15.75" thickBot="1" x14ac:dyDescent="0.3">
      <c r="A31" s="16" t="s">
        <v>34</v>
      </c>
      <c r="B31" s="7"/>
      <c r="C31" s="10">
        <f>+SUM(C28:C30)</f>
        <v>1422</v>
      </c>
      <c r="E31" s="10">
        <f>+SUM(E28:E30)</f>
        <v>1292</v>
      </c>
      <c r="G31" s="10">
        <f>+SUM(G28:G30)</f>
        <v>1294</v>
      </c>
      <c r="H31" s="10">
        <f>+SUM(H28:H30)</f>
        <v>1248</v>
      </c>
      <c r="J31" s="10">
        <f>+SUM(J28:J30)</f>
        <v>1156</v>
      </c>
      <c r="K31" s="10">
        <f>+SUM(K28:K30)</f>
        <v>186</v>
      </c>
      <c r="M31" s="10">
        <f>+SUM(M28:M30)</f>
        <v>1282</v>
      </c>
      <c r="O31" s="10">
        <f>+SUM(O28:O30)</f>
        <v>1287</v>
      </c>
      <c r="P31" s="10">
        <f>+SUM(P28:P30)</f>
        <v>1228</v>
      </c>
      <c r="R31" s="10">
        <f>+SUM(R28:R30)</f>
        <v>1280</v>
      </c>
      <c r="S31" s="10">
        <f>+SUM(S28:S30)</f>
        <v>1257</v>
      </c>
      <c r="U31" s="10">
        <f>+SUM(U28:U30)</f>
        <v>1269</v>
      </c>
      <c r="V31" s="10">
        <f>+SUM(V28:V30)</f>
        <v>1267</v>
      </c>
      <c r="W31" s="10">
        <f>+SUM(W28:W30)</f>
        <v>1230</v>
      </c>
      <c r="X31" s="10">
        <f>+SUM(X28:X30)</f>
        <v>1231</v>
      </c>
    </row>
  </sheetData>
  <mergeCells count="30">
    <mergeCell ref="AA10:AA26"/>
    <mergeCell ref="AB10:AB26"/>
    <mergeCell ref="Z6:Z8"/>
    <mergeCell ref="AA6:AA8"/>
    <mergeCell ref="AB6:AB8"/>
    <mergeCell ref="S6:S8"/>
    <mergeCell ref="X6:X8"/>
    <mergeCell ref="W6:W8"/>
    <mergeCell ref="V6:V8"/>
    <mergeCell ref="U6:U8"/>
    <mergeCell ref="K6:K8"/>
    <mergeCell ref="M6:M8"/>
    <mergeCell ref="O6:O8"/>
    <mergeCell ref="P6:P8"/>
    <mergeCell ref="R6:R8"/>
    <mergeCell ref="C6:C8"/>
    <mergeCell ref="E6:E8"/>
    <mergeCell ref="G6:G8"/>
    <mergeCell ref="H6:H8"/>
    <mergeCell ref="J6:J8"/>
    <mergeCell ref="U4:X4"/>
    <mergeCell ref="E2:H2"/>
    <mergeCell ref="O2:P2"/>
    <mergeCell ref="R2:S2"/>
    <mergeCell ref="C3:C4"/>
    <mergeCell ref="E3:E4"/>
    <mergeCell ref="G3:H4"/>
    <mergeCell ref="J3:K4"/>
    <mergeCell ref="O4:P4"/>
    <mergeCell ref="R4:S4"/>
  </mergeCells>
  <pageMargins left="0.7" right="0.7" top="0.75" bottom="0.75" header="0.3" footer="0.3"/>
  <pageSetup paperSize="5" scale="75" orientation="landscape" r:id="rId1"/>
  <headerFooter>
    <oddHeader>&amp;C&amp;"-,Bold"Democratic Primary Elections Results - June 8, 2021 
Prepared by the Office of Edward P. McGettigan, Atlantic County Clerk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1.85546875" customWidth="1"/>
    <col min="2" max="2" width="1.7109375" customWidth="1"/>
    <col min="3" max="3" width="9.42578125" customWidth="1"/>
    <col min="4" max="4" width="1.7109375" customWidth="1"/>
    <col min="5" max="5" width="9.28515625" customWidth="1"/>
    <col min="6" max="6" width="1.7109375" customWidth="1"/>
    <col min="7" max="8" width="9.7109375" customWidth="1"/>
    <col min="9" max="9" width="1.7109375" customWidth="1"/>
    <col min="10" max="10" width="9.7109375" customWidth="1"/>
    <col min="11" max="11" width="9.28515625" customWidth="1"/>
    <col min="12" max="12" width="1.7109375" customWidth="1"/>
    <col min="13" max="13" width="9.7109375" customWidth="1"/>
    <col min="14" max="14" width="1.7109375" customWidth="1"/>
    <col min="15" max="15" width="10.7109375" customWidth="1"/>
    <col min="16" max="16" width="1.7109375" customWidth="1"/>
    <col min="17" max="17" width="9.7109375" customWidth="1"/>
    <col min="18" max="18" width="10.7109375" customWidth="1"/>
    <col min="19" max="19" width="1.7109375" customWidth="1"/>
    <col min="20" max="21" width="10.7109375" customWidth="1"/>
    <col min="22" max="22" width="1.7109375" customWidth="1"/>
    <col min="23" max="23" width="9.7109375" customWidth="1"/>
    <col min="24" max="24" width="10.28515625" customWidth="1"/>
    <col min="25" max="25" width="1.7109375" customWidth="1"/>
    <col min="26" max="26" width="8.7109375" customWidth="1"/>
    <col min="27" max="27" width="8.28515625" customWidth="1"/>
    <col min="28" max="28" width="11.140625" customWidth="1"/>
    <col min="29" max="29" width="7.28515625" customWidth="1"/>
    <col min="30" max="37" width="13.42578125" customWidth="1"/>
  </cols>
  <sheetData>
    <row r="1" spans="1:29" x14ac:dyDescent="0.25">
      <c r="Z1" s="23"/>
      <c r="AA1" s="23"/>
      <c r="AB1" s="23"/>
      <c r="AC1" s="23"/>
    </row>
    <row r="2" spans="1:29" x14ac:dyDescent="0.25">
      <c r="C2" s="50"/>
      <c r="D2" s="23"/>
      <c r="E2" s="104" t="s">
        <v>196</v>
      </c>
      <c r="F2" s="104"/>
      <c r="G2" s="104"/>
      <c r="H2" s="104"/>
      <c r="I2" s="23"/>
      <c r="J2" s="6"/>
      <c r="K2" s="6"/>
      <c r="L2" s="23"/>
      <c r="M2" s="52"/>
      <c r="N2" s="23"/>
      <c r="O2" s="13"/>
      <c r="P2" s="23"/>
      <c r="Q2" s="59"/>
      <c r="R2" s="59"/>
      <c r="S2" s="23"/>
      <c r="T2" s="59"/>
      <c r="U2" s="59"/>
      <c r="V2" s="23"/>
      <c r="W2" s="23"/>
      <c r="X2" s="23"/>
      <c r="Y2" s="23"/>
      <c r="Z2" s="23"/>
      <c r="AA2" s="23"/>
      <c r="AB2" s="23"/>
      <c r="AC2" s="23"/>
    </row>
    <row r="3" spans="1:29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23"/>
      <c r="X3" s="23"/>
      <c r="Y3" s="23"/>
      <c r="Z3" s="23"/>
      <c r="AA3" s="23"/>
      <c r="AB3" s="23"/>
      <c r="AC3" s="23"/>
    </row>
    <row r="4" spans="1:29" x14ac:dyDescent="0.25">
      <c r="C4" s="105"/>
      <c r="D4" s="23"/>
      <c r="E4" s="10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50" t="s">
        <v>217</v>
      </c>
      <c r="P4" s="23"/>
      <c r="Q4" s="119" t="s">
        <v>221</v>
      </c>
      <c r="R4" s="119"/>
      <c r="S4" s="23"/>
      <c r="T4" s="119" t="s">
        <v>221</v>
      </c>
      <c r="U4" s="119"/>
      <c r="V4" s="23"/>
      <c r="W4" s="142" t="s">
        <v>78</v>
      </c>
      <c r="X4" s="142"/>
      <c r="Y4" s="23"/>
      <c r="Z4" s="23"/>
      <c r="AA4" s="23"/>
      <c r="AB4" s="23"/>
      <c r="AC4" s="23"/>
    </row>
    <row r="5" spans="1:29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23"/>
      <c r="Q5" s="13"/>
      <c r="R5" s="13"/>
      <c r="S5" s="23"/>
      <c r="T5" s="13"/>
      <c r="U5" s="20"/>
      <c r="V5" s="23"/>
      <c r="W5" s="59"/>
      <c r="X5" s="59"/>
      <c r="Y5" s="23"/>
      <c r="Z5" s="33"/>
      <c r="AA5" s="33"/>
      <c r="AB5" s="33"/>
      <c r="AC5" s="33"/>
    </row>
    <row r="6" spans="1:29" ht="15" customHeight="1" x14ac:dyDescent="0.25">
      <c r="C6" s="107" t="str">
        <f>+'Leed Sheet (D)'!C6:C8</f>
        <v>Philip Murphy</v>
      </c>
      <c r="D6" s="23"/>
      <c r="E6" s="107" t="str">
        <f>+'Leed Sheet (D)'!J6:J8</f>
        <v>Vince Mazzeo</v>
      </c>
      <c r="F6" s="23"/>
      <c r="G6" s="116" t="str">
        <f>+'Leed Sheet (D)'!L6:L8</f>
        <v>John Armato</v>
      </c>
      <c r="H6" s="113" t="str">
        <f>+'Leed Sheet (D)'!M6:M8</f>
        <v>Caren Fitzpatrick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0" t="str">
        <f>+'Leed Sheet (D)'!AF6:AF8</f>
        <v>Dr. William Beyers</v>
      </c>
      <c r="P6" s="23"/>
      <c r="Q6" s="116" t="str">
        <f>+'Leed Sheet (D)'!AH6:AH8</f>
        <v>Robert J. Campbell</v>
      </c>
      <c r="R6" s="113" t="str">
        <f>+'Leed Sheet (D)'!AI6:AI8</f>
        <v>William "Wick" Ward</v>
      </c>
      <c r="S6" s="23"/>
      <c r="T6" s="116" t="str">
        <f>+'Leed Sheet (D)'!AK6:AK8</f>
        <v>Joyce Mollineaux</v>
      </c>
      <c r="U6" s="113" t="str">
        <f>+'Leed Sheet (D)'!AL6:AL8</f>
        <v>Sherri Parmenter</v>
      </c>
      <c r="V6" s="23"/>
      <c r="W6" s="116" t="s">
        <v>253</v>
      </c>
      <c r="X6" s="113" t="s">
        <v>254</v>
      </c>
      <c r="Y6" s="23"/>
      <c r="Z6" s="127" t="s">
        <v>224</v>
      </c>
      <c r="AA6" s="120" t="s">
        <v>225</v>
      </c>
      <c r="AB6" s="120" t="s">
        <v>226</v>
      </c>
      <c r="AC6" s="124" t="s">
        <v>227</v>
      </c>
    </row>
    <row r="7" spans="1:29" x14ac:dyDescent="0.25"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1"/>
      <c r="P7" s="23"/>
      <c r="Q7" s="117"/>
      <c r="R7" s="114"/>
      <c r="S7" s="23"/>
      <c r="T7" s="117"/>
      <c r="U7" s="114"/>
      <c r="V7" s="23"/>
      <c r="W7" s="117"/>
      <c r="X7" s="114"/>
      <c r="Y7" s="23"/>
      <c r="Z7" s="128"/>
      <c r="AA7" s="121"/>
      <c r="AB7" s="121"/>
      <c r="AC7" s="125"/>
    </row>
    <row r="8" spans="1:29" ht="15.75" thickBot="1" x14ac:dyDescent="0.3"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2"/>
      <c r="P8" s="23"/>
      <c r="Q8" s="118"/>
      <c r="R8" s="115"/>
      <c r="S8" s="23"/>
      <c r="T8" s="118"/>
      <c r="U8" s="115"/>
      <c r="V8" s="23"/>
      <c r="W8" s="118"/>
      <c r="X8" s="115"/>
      <c r="Y8" s="23"/>
      <c r="Z8" s="129"/>
      <c r="AA8" s="122"/>
      <c r="AB8" s="122"/>
      <c r="AC8" s="126"/>
    </row>
    <row r="9" spans="1:29" ht="5.0999999999999996" customHeight="1" x14ac:dyDescent="0.25">
      <c r="Z9" s="12"/>
      <c r="AA9" s="12"/>
      <c r="AB9" s="12"/>
      <c r="AC9" s="12"/>
    </row>
    <row r="10" spans="1:29" x14ac:dyDescent="0.25">
      <c r="A10" t="s">
        <v>125</v>
      </c>
      <c r="C10" s="8">
        <v>55</v>
      </c>
      <c r="E10" s="8">
        <v>53</v>
      </c>
      <c r="G10" s="8">
        <v>53</v>
      </c>
      <c r="H10" s="8">
        <v>51</v>
      </c>
      <c r="J10" s="8">
        <v>49</v>
      </c>
      <c r="K10" s="8">
        <v>6</v>
      </c>
      <c r="M10" s="8">
        <v>52</v>
      </c>
      <c r="O10" s="8">
        <v>54</v>
      </c>
      <c r="Q10" s="8">
        <v>52</v>
      </c>
      <c r="R10" s="8">
        <v>52</v>
      </c>
      <c r="T10" s="8">
        <v>54</v>
      </c>
      <c r="U10" s="8">
        <v>53</v>
      </c>
      <c r="W10" s="8">
        <v>54</v>
      </c>
      <c r="X10" s="8">
        <v>51</v>
      </c>
      <c r="Z10" s="8">
        <v>56</v>
      </c>
      <c r="AA10" s="130">
        <v>307</v>
      </c>
      <c r="AB10" s="130">
        <v>22</v>
      </c>
      <c r="AC10" s="27">
        <v>1</v>
      </c>
    </row>
    <row r="11" spans="1:29" x14ac:dyDescent="0.25">
      <c r="A11" t="s">
        <v>126</v>
      </c>
      <c r="C11" s="8">
        <v>31</v>
      </c>
      <c r="E11" s="8">
        <v>30</v>
      </c>
      <c r="G11" s="8">
        <v>31</v>
      </c>
      <c r="H11" s="8">
        <v>30</v>
      </c>
      <c r="J11" s="8">
        <v>30</v>
      </c>
      <c r="K11" s="8">
        <v>3</v>
      </c>
      <c r="M11" s="8">
        <v>30</v>
      </c>
      <c r="O11" s="8">
        <v>32</v>
      </c>
      <c r="Q11" s="8">
        <v>30</v>
      </c>
      <c r="R11" s="8">
        <v>29</v>
      </c>
      <c r="T11" s="8">
        <v>27</v>
      </c>
      <c r="U11" s="8">
        <v>29</v>
      </c>
      <c r="W11" s="8">
        <v>32</v>
      </c>
      <c r="X11" s="8">
        <v>30</v>
      </c>
      <c r="Z11" s="8">
        <v>38</v>
      </c>
      <c r="AA11" s="131"/>
      <c r="AB11" s="131"/>
      <c r="AC11" s="27">
        <v>0</v>
      </c>
    </row>
    <row r="12" spans="1:29" x14ac:dyDescent="0.25">
      <c r="A12" t="s">
        <v>127</v>
      </c>
      <c r="C12" s="8">
        <v>45</v>
      </c>
      <c r="E12" s="8">
        <v>42</v>
      </c>
      <c r="G12" s="8">
        <v>40</v>
      </c>
      <c r="H12" s="8">
        <v>41</v>
      </c>
      <c r="J12" s="8">
        <v>41</v>
      </c>
      <c r="K12" s="8">
        <v>4</v>
      </c>
      <c r="M12" s="8">
        <v>40</v>
      </c>
      <c r="O12" s="8">
        <v>38</v>
      </c>
      <c r="Q12" s="8">
        <v>42</v>
      </c>
      <c r="R12" s="8">
        <v>39</v>
      </c>
      <c r="T12" s="8">
        <v>39</v>
      </c>
      <c r="U12" s="8">
        <v>40</v>
      </c>
      <c r="W12" s="8">
        <v>41</v>
      </c>
      <c r="X12" s="8">
        <v>42</v>
      </c>
      <c r="Z12" s="8">
        <v>48</v>
      </c>
      <c r="AA12" s="131"/>
      <c r="AB12" s="131"/>
      <c r="AC12" s="27">
        <v>0</v>
      </c>
    </row>
    <row r="13" spans="1:29" x14ac:dyDescent="0.25">
      <c r="A13" t="s">
        <v>128</v>
      </c>
      <c r="C13" s="8">
        <v>65</v>
      </c>
      <c r="E13" s="8">
        <v>63</v>
      </c>
      <c r="G13" s="8">
        <v>61</v>
      </c>
      <c r="H13" s="8">
        <v>63</v>
      </c>
      <c r="J13" s="8">
        <v>59</v>
      </c>
      <c r="K13" s="8">
        <v>4</v>
      </c>
      <c r="M13" s="8">
        <v>64</v>
      </c>
      <c r="O13" s="8"/>
      <c r="Q13" s="8">
        <v>62</v>
      </c>
      <c r="R13" s="8">
        <v>60</v>
      </c>
      <c r="T13" s="8">
        <v>61</v>
      </c>
      <c r="U13" s="8">
        <v>62</v>
      </c>
      <c r="W13" s="8">
        <v>60</v>
      </c>
      <c r="X13" s="8">
        <v>64</v>
      </c>
      <c r="Z13" s="8">
        <v>71</v>
      </c>
      <c r="AA13" s="131"/>
      <c r="AB13" s="131"/>
      <c r="AC13" s="27">
        <v>0</v>
      </c>
    </row>
    <row r="14" spans="1:29" x14ac:dyDescent="0.25">
      <c r="A14" t="s">
        <v>129</v>
      </c>
      <c r="C14" s="8">
        <v>46</v>
      </c>
      <c r="E14" s="8">
        <v>47</v>
      </c>
      <c r="G14" s="8">
        <v>47</v>
      </c>
      <c r="H14" s="8">
        <v>42</v>
      </c>
      <c r="J14" s="8">
        <v>43</v>
      </c>
      <c r="K14" s="8">
        <v>6</v>
      </c>
      <c r="M14" s="8">
        <v>47</v>
      </c>
      <c r="O14" s="8">
        <v>44</v>
      </c>
      <c r="Q14" s="8">
        <v>46</v>
      </c>
      <c r="R14" s="8">
        <v>44</v>
      </c>
      <c r="T14" s="8">
        <v>46</v>
      </c>
      <c r="U14" s="8">
        <v>44</v>
      </c>
      <c r="W14" s="8">
        <v>45</v>
      </c>
      <c r="X14" s="8">
        <v>46</v>
      </c>
      <c r="Z14" s="8">
        <v>51</v>
      </c>
      <c r="AA14" s="131"/>
      <c r="AB14" s="131"/>
      <c r="AC14" s="27">
        <v>0</v>
      </c>
    </row>
    <row r="15" spans="1:29" x14ac:dyDescent="0.25">
      <c r="A15" t="s">
        <v>130</v>
      </c>
      <c r="C15" s="8">
        <v>61</v>
      </c>
      <c r="E15" s="8">
        <v>56</v>
      </c>
      <c r="G15" s="8">
        <v>55</v>
      </c>
      <c r="H15" s="8">
        <v>57</v>
      </c>
      <c r="J15" s="8">
        <v>52</v>
      </c>
      <c r="K15" s="8">
        <v>10</v>
      </c>
      <c r="M15" s="8">
        <v>58</v>
      </c>
      <c r="O15" s="8">
        <v>56</v>
      </c>
      <c r="Q15" s="8">
        <v>59</v>
      </c>
      <c r="R15" s="8">
        <v>56</v>
      </c>
      <c r="T15" s="8">
        <v>55</v>
      </c>
      <c r="U15" s="8">
        <v>57</v>
      </c>
      <c r="W15" s="8">
        <v>53</v>
      </c>
      <c r="X15" s="8">
        <v>56</v>
      </c>
      <c r="Z15" s="8">
        <v>64</v>
      </c>
      <c r="AA15" s="131"/>
      <c r="AB15" s="131"/>
      <c r="AC15" s="27">
        <v>0</v>
      </c>
    </row>
    <row r="16" spans="1:29" x14ac:dyDescent="0.25">
      <c r="A16" t="s">
        <v>131</v>
      </c>
      <c r="C16" s="8">
        <v>59</v>
      </c>
      <c r="E16" s="8">
        <v>55</v>
      </c>
      <c r="G16" s="8">
        <v>54</v>
      </c>
      <c r="H16" s="8">
        <v>54</v>
      </c>
      <c r="J16" s="8">
        <v>45</v>
      </c>
      <c r="K16" s="8">
        <v>11</v>
      </c>
      <c r="M16" s="8">
        <v>53</v>
      </c>
      <c r="O16" s="8"/>
      <c r="Q16" s="8">
        <v>55</v>
      </c>
      <c r="R16" s="8">
        <v>51</v>
      </c>
      <c r="T16" s="8">
        <v>49</v>
      </c>
      <c r="U16" s="8">
        <v>53</v>
      </c>
      <c r="W16" s="8">
        <v>49</v>
      </c>
      <c r="X16" s="8">
        <v>56</v>
      </c>
      <c r="Z16" s="8">
        <v>61</v>
      </c>
      <c r="AA16" s="131"/>
      <c r="AB16" s="131"/>
      <c r="AC16" s="27">
        <v>0</v>
      </c>
    </row>
    <row r="17" spans="1:29" x14ac:dyDescent="0.25">
      <c r="A17" t="s">
        <v>132</v>
      </c>
      <c r="C17" s="8">
        <v>42</v>
      </c>
      <c r="E17" s="8">
        <v>40</v>
      </c>
      <c r="G17" s="8">
        <v>39</v>
      </c>
      <c r="H17" s="8">
        <v>40</v>
      </c>
      <c r="J17" s="8">
        <v>32</v>
      </c>
      <c r="K17" s="8">
        <v>11</v>
      </c>
      <c r="M17" s="8">
        <v>40</v>
      </c>
      <c r="O17" s="8"/>
      <c r="Q17" s="8">
        <v>39</v>
      </c>
      <c r="R17" s="8">
        <v>36</v>
      </c>
      <c r="T17" s="8">
        <v>37</v>
      </c>
      <c r="U17" s="8">
        <v>36</v>
      </c>
      <c r="W17" s="8">
        <v>39</v>
      </c>
      <c r="X17" s="8">
        <v>38</v>
      </c>
      <c r="Z17" s="8">
        <v>45</v>
      </c>
      <c r="AA17" s="131"/>
      <c r="AB17" s="131"/>
      <c r="AC17" s="27">
        <v>0</v>
      </c>
    </row>
    <row r="18" spans="1:29" x14ac:dyDescent="0.25">
      <c r="A18" t="s">
        <v>133</v>
      </c>
      <c r="C18" s="8">
        <v>71</v>
      </c>
      <c r="E18" s="8">
        <v>64</v>
      </c>
      <c r="G18" s="8">
        <v>61</v>
      </c>
      <c r="H18" s="8">
        <v>61</v>
      </c>
      <c r="J18" s="8">
        <v>61</v>
      </c>
      <c r="K18" s="8">
        <v>3</v>
      </c>
      <c r="M18" s="8">
        <v>65</v>
      </c>
      <c r="O18" s="8"/>
      <c r="Q18" s="8">
        <v>60</v>
      </c>
      <c r="R18" s="8">
        <v>58</v>
      </c>
      <c r="T18" s="8">
        <v>58</v>
      </c>
      <c r="U18" s="8">
        <v>59</v>
      </c>
      <c r="W18" s="8">
        <v>59</v>
      </c>
      <c r="X18" s="8">
        <v>60</v>
      </c>
      <c r="Z18" s="8">
        <v>73</v>
      </c>
      <c r="AA18" s="131"/>
      <c r="AB18" s="131"/>
      <c r="AC18" s="27">
        <v>0</v>
      </c>
    </row>
    <row r="19" spans="1:29" x14ac:dyDescent="0.25">
      <c r="A19" t="s">
        <v>134</v>
      </c>
      <c r="C19" s="8">
        <v>69</v>
      </c>
      <c r="E19" s="8">
        <v>63</v>
      </c>
      <c r="G19" s="8">
        <v>64</v>
      </c>
      <c r="H19" s="8">
        <v>60</v>
      </c>
      <c r="J19" s="8">
        <v>59</v>
      </c>
      <c r="K19" s="8">
        <v>4</v>
      </c>
      <c r="M19" s="8">
        <v>56</v>
      </c>
      <c r="O19" s="8"/>
      <c r="Q19" s="8">
        <v>61</v>
      </c>
      <c r="R19" s="8">
        <v>58</v>
      </c>
      <c r="T19" s="8">
        <v>60</v>
      </c>
      <c r="U19" s="8">
        <v>58</v>
      </c>
      <c r="W19" s="8">
        <v>59</v>
      </c>
      <c r="X19" s="8">
        <v>58</v>
      </c>
      <c r="Z19" s="8">
        <v>75</v>
      </c>
      <c r="AA19" s="131"/>
      <c r="AB19" s="131"/>
      <c r="AC19" s="27">
        <v>0</v>
      </c>
    </row>
    <row r="20" spans="1:29" x14ac:dyDescent="0.25">
      <c r="A20" t="s">
        <v>135</v>
      </c>
      <c r="C20" s="8">
        <v>70</v>
      </c>
      <c r="E20" s="8">
        <v>67</v>
      </c>
      <c r="G20" s="8">
        <v>62</v>
      </c>
      <c r="H20" s="8">
        <v>66</v>
      </c>
      <c r="J20" s="8">
        <v>61</v>
      </c>
      <c r="K20" s="8">
        <v>6</v>
      </c>
      <c r="M20" s="8">
        <v>64</v>
      </c>
      <c r="O20" s="8"/>
      <c r="Q20" s="8">
        <v>65</v>
      </c>
      <c r="R20" s="8">
        <v>62</v>
      </c>
      <c r="T20" s="8">
        <v>63</v>
      </c>
      <c r="U20" s="8">
        <v>65</v>
      </c>
      <c r="W20" s="8">
        <v>65</v>
      </c>
      <c r="X20" s="8">
        <v>66</v>
      </c>
      <c r="Z20" s="8">
        <v>73</v>
      </c>
      <c r="AA20" s="131"/>
      <c r="AB20" s="131"/>
      <c r="AC20" s="27">
        <v>0</v>
      </c>
    </row>
    <row r="21" spans="1:29" x14ac:dyDescent="0.25">
      <c r="A21" t="s">
        <v>136</v>
      </c>
      <c r="C21" s="8">
        <v>48</v>
      </c>
      <c r="E21" s="8">
        <v>46</v>
      </c>
      <c r="G21" s="8">
        <v>48</v>
      </c>
      <c r="H21" s="8">
        <v>46</v>
      </c>
      <c r="J21" s="8">
        <v>43</v>
      </c>
      <c r="K21" s="8">
        <v>6</v>
      </c>
      <c r="M21" s="8">
        <v>47</v>
      </c>
      <c r="O21" s="8">
        <v>44</v>
      </c>
      <c r="Q21" s="8">
        <v>47</v>
      </c>
      <c r="R21" s="8">
        <v>45</v>
      </c>
      <c r="T21" s="8">
        <v>47</v>
      </c>
      <c r="U21" s="8">
        <v>44</v>
      </c>
      <c r="W21" s="8">
        <v>46</v>
      </c>
      <c r="X21" s="8">
        <v>44</v>
      </c>
      <c r="Z21" s="8">
        <v>50</v>
      </c>
      <c r="AA21" s="131"/>
      <c r="AB21" s="131"/>
      <c r="AC21" s="27">
        <v>0</v>
      </c>
    </row>
    <row r="22" spans="1:29" x14ac:dyDescent="0.25">
      <c r="A22" t="s">
        <v>137</v>
      </c>
      <c r="C22" s="8">
        <v>88</v>
      </c>
      <c r="E22" s="8">
        <v>75</v>
      </c>
      <c r="G22" s="8">
        <v>76</v>
      </c>
      <c r="H22" s="8">
        <v>75</v>
      </c>
      <c r="J22" s="8">
        <v>67</v>
      </c>
      <c r="K22" s="8">
        <v>11</v>
      </c>
      <c r="M22" s="8">
        <v>76</v>
      </c>
      <c r="O22" s="8"/>
      <c r="Q22" s="8">
        <v>77</v>
      </c>
      <c r="R22" s="8">
        <v>72</v>
      </c>
      <c r="T22" s="8">
        <v>73</v>
      </c>
      <c r="U22" s="8">
        <v>74</v>
      </c>
      <c r="W22" s="8">
        <v>70</v>
      </c>
      <c r="X22" s="8">
        <v>79</v>
      </c>
      <c r="Z22" s="8">
        <v>90</v>
      </c>
      <c r="AA22" s="132"/>
      <c r="AB22" s="132"/>
      <c r="AC22" s="27">
        <v>0</v>
      </c>
    </row>
    <row r="23" spans="1:29" ht="15.75" thickBot="1" x14ac:dyDescent="0.3"/>
    <row r="24" spans="1:29" ht="15.75" thickBot="1" x14ac:dyDescent="0.3">
      <c r="A24" s="16" t="s">
        <v>30</v>
      </c>
      <c r="B24" s="7"/>
      <c r="C24" s="10">
        <f>+SUM(C10:C22)</f>
        <v>750</v>
      </c>
      <c r="E24" s="10">
        <f t="shared" ref="E24:X24" si="0">+SUM(E10:E22)</f>
        <v>701</v>
      </c>
      <c r="G24" s="10">
        <f t="shared" si="0"/>
        <v>691</v>
      </c>
      <c r="H24" s="10">
        <f t="shared" si="0"/>
        <v>686</v>
      </c>
      <c r="J24" s="10">
        <f t="shared" si="0"/>
        <v>642</v>
      </c>
      <c r="K24" s="10">
        <f t="shared" si="0"/>
        <v>85</v>
      </c>
      <c r="M24" s="10">
        <f t="shared" si="0"/>
        <v>692</v>
      </c>
      <c r="O24" s="10">
        <f t="shared" si="0"/>
        <v>268</v>
      </c>
      <c r="Q24" s="10">
        <f t="shared" si="0"/>
        <v>695</v>
      </c>
      <c r="R24" s="10">
        <f t="shared" si="0"/>
        <v>662</v>
      </c>
      <c r="T24" s="10">
        <f t="shared" si="0"/>
        <v>669</v>
      </c>
      <c r="U24" s="10">
        <f t="shared" si="0"/>
        <v>674</v>
      </c>
      <c r="W24" s="10">
        <f t="shared" si="0"/>
        <v>672</v>
      </c>
      <c r="X24" s="10">
        <f t="shared" si="0"/>
        <v>690</v>
      </c>
      <c r="Z24" s="10">
        <f>+SUM(Z10:Z22)</f>
        <v>795</v>
      </c>
      <c r="AA24" s="10">
        <f>+SUM(AA10:AA22)</f>
        <v>307</v>
      </c>
      <c r="AB24" s="10">
        <f>+SUM(AB10:AB22)</f>
        <v>22</v>
      </c>
      <c r="AC24" s="10">
        <f>+SUM(AC10:AC22)</f>
        <v>1</v>
      </c>
    </row>
    <row r="25" spans="1:29" x14ac:dyDescent="0.25">
      <c r="A25" s="17" t="s">
        <v>31</v>
      </c>
      <c r="B25" s="7"/>
      <c r="C25" s="26">
        <v>300</v>
      </c>
      <c r="E25" s="26">
        <v>288</v>
      </c>
      <c r="G25" s="26">
        <v>278</v>
      </c>
      <c r="H25" s="26">
        <v>285</v>
      </c>
      <c r="J25" s="26">
        <v>251</v>
      </c>
      <c r="K25" s="26">
        <v>48</v>
      </c>
      <c r="M25" s="26">
        <v>283</v>
      </c>
      <c r="O25" s="26">
        <v>105</v>
      </c>
      <c r="Q25" s="26">
        <v>280</v>
      </c>
      <c r="R25" s="26">
        <v>272</v>
      </c>
      <c r="T25" s="26">
        <v>283</v>
      </c>
      <c r="U25" s="26">
        <v>279</v>
      </c>
      <c r="W25" s="26">
        <v>280</v>
      </c>
      <c r="X25" s="26">
        <v>284</v>
      </c>
    </row>
    <row r="26" spans="1:29" x14ac:dyDescent="0.25">
      <c r="A26" s="18" t="s">
        <v>32</v>
      </c>
      <c r="B26" s="7"/>
      <c r="C26" s="27">
        <v>19</v>
      </c>
      <c r="E26" s="27">
        <v>17</v>
      </c>
      <c r="G26" s="27">
        <v>16</v>
      </c>
      <c r="H26" s="27">
        <v>15</v>
      </c>
      <c r="J26" s="27">
        <v>15</v>
      </c>
      <c r="K26" s="27">
        <v>4</v>
      </c>
      <c r="M26" s="27">
        <v>15</v>
      </c>
      <c r="O26" s="27">
        <v>8</v>
      </c>
      <c r="Q26" s="27">
        <v>17</v>
      </c>
      <c r="R26" s="27">
        <v>17</v>
      </c>
      <c r="T26" s="27">
        <v>15</v>
      </c>
      <c r="U26" s="27">
        <v>15</v>
      </c>
      <c r="W26" s="27">
        <v>17</v>
      </c>
      <c r="X26" s="27">
        <v>19</v>
      </c>
    </row>
    <row r="27" spans="1:29" ht="15.75" thickBot="1" x14ac:dyDescent="0.3">
      <c r="A27" s="19" t="s">
        <v>33</v>
      </c>
      <c r="B27" s="7"/>
      <c r="C27" s="28">
        <v>0</v>
      </c>
      <c r="E27" s="28">
        <v>1</v>
      </c>
      <c r="G27" s="28">
        <v>1</v>
      </c>
      <c r="H27" s="28">
        <v>1</v>
      </c>
      <c r="J27" s="28">
        <v>1</v>
      </c>
      <c r="K27" s="28">
        <v>0</v>
      </c>
      <c r="M27" s="28">
        <v>0</v>
      </c>
      <c r="O27" s="28">
        <v>0</v>
      </c>
      <c r="Q27" s="28">
        <v>0</v>
      </c>
      <c r="R27" s="28">
        <v>0</v>
      </c>
      <c r="T27" s="28">
        <v>1</v>
      </c>
      <c r="U27" s="28">
        <v>1</v>
      </c>
      <c r="W27" s="28">
        <v>0</v>
      </c>
      <c r="X27" s="28">
        <v>0</v>
      </c>
    </row>
    <row r="28" spans="1:29" ht="15.75" thickBot="1" x14ac:dyDescent="0.3">
      <c r="A28" s="16" t="s">
        <v>34</v>
      </c>
      <c r="B28" s="7"/>
      <c r="C28" s="10">
        <f>+SUM(C24:C27)</f>
        <v>1069</v>
      </c>
      <c r="E28" s="10">
        <f t="shared" ref="E28:X28" si="1">+SUM(E24:E27)</f>
        <v>1007</v>
      </c>
      <c r="G28" s="10">
        <f t="shared" si="1"/>
        <v>986</v>
      </c>
      <c r="H28" s="10">
        <f t="shared" si="1"/>
        <v>987</v>
      </c>
      <c r="J28" s="10">
        <f t="shared" si="1"/>
        <v>909</v>
      </c>
      <c r="K28" s="10">
        <f t="shared" si="1"/>
        <v>137</v>
      </c>
      <c r="M28" s="10">
        <f t="shared" si="1"/>
        <v>990</v>
      </c>
      <c r="O28" s="10">
        <f t="shared" si="1"/>
        <v>381</v>
      </c>
      <c r="Q28" s="10">
        <f t="shared" si="1"/>
        <v>992</v>
      </c>
      <c r="R28" s="10">
        <f t="shared" si="1"/>
        <v>951</v>
      </c>
      <c r="T28" s="10">
        <f t="shared" si="1"/>
        <v>968</v>
      </c>
      <c r="U28" s="10">
        <f t="shared" si="1"/>
        <v>969</v>
      </c>
      <c r="W28" s="10">
        <f t="shared" si="1"/>
        <v>969</v>
      </c>
      <c r="X28" s="10">
        <f t="shared" si="1"/>
        <v>993</v>
      </c>
    </row>
  </sheetData>
  <mergeCells count="29">
    <mergeCell ref="AA10:AA22"/>
    <mergeCell ref="AB10:AB22"/>
    <mergeCell ref="AC6:AC8"/>
    <mergeCell ref="W4:X4"/>
    <mergeCell ref="W6:W8"/>
    <mergeCell ref="X6:X8"/>
    <mergeCell ref="Z6:Z8"/>
    <mergeCell ref="AA6:AA8"/>
    <mergeCell ref="AB6:AB8"/>
    <mergeCell ref="M3:O3"/>
    <mergeCell ref="Q4:R4"/>
    <mergeCell ref="T4:U4"/>
    <mergeCell ref="C6:C8"/>
    <mergeCell ref="E6:E8"/>
    <mergeCell ref="G6:G8"/>
    <mergeCell ref="H6:H8"/>
    <mergeCell ref="J6:J8"/>
    <mergeCell ref="K6:K8"/>
    <mergeCell ref="M6:M8"/>
    <mergeCell ref="O6:O8"/>
    <mergeCell ref="Q6:Q8"/>
    <mergeCell ref="R6:R8"/>
    <mergeCell ref="T6:T8"/>
    <mergeCell ref="U6:U8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8, 2021 
Prepared by the Office of Edward P. McGettigan, Atlantic County Clerk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"/>
  <sheetViews>
    <sheetView zoomScale="75" zoomScaleNormal="75" workbookViewId="0">
      <selection activeCell="S12" sqref="S12"/>
    </sheetView>
  </sheetViews>
  <sheetFormatPr defaultRowHeight="15" x14ac:dyDescent="0.25"/>
  <cols>
    <col min="1" max="1" width="17" customWidth="1"/>
    <col min="2" max="2" width="1.7109375" customWidth="1"/>
    <col min="3" max="3" width="9.28515625" customWidth="1"/>
    <col min="4" max="4" width="1.7109375" customWidth="1"/>
    <col min="5" max="5" width="11" customWidth="1"/>
    <col min="6" max="6" width="1.7109375" customWidth="1"/>
    <col min="7" max="8" width="8.42578125" customWidth="1"/>
    <col min="9" max="9" width="1.7109375" customWidth="1"/>
    <col min="10" max="10" width="9.28515625" customWidth="1"/>
    <col min="11" max="11" width="8.7109375" customWidth="1"/>
    <col min="12" max="12" width="1.7109375" customWidth="1"/>
    <col min="13" max="13" width="10.7109375" customWidth="1"/>
    <col min="14" max="14" width="1.7109375" style="101" customWidth="1"/>
    <col min="15" max="15" width="10.7109375" customWidth="1"/>
    <col min="16" max="16" width="1.7109375" style="101" customWidth="1"/>
    <col min="17" max="17" width="9.7109375" customWidth="1"/>
    <col min="18" max="18" width="10.7109375" customWidth="1"/>
    <col min="19" max="19" width="1.7109375" customWidth="1"/>
    <col min="20" max="21" width="10.42578125" customWidth="1"/>
    <col min="22" max="22" width="1.7109375" customWidth="1"/>
    <col min="23" max="23" width="8.42578125" customWidth="1"/>
    <col min="24" max="24" width="1.7109375" customWidth="1"/>
    <col min="25" max="27" width="8.42578125" customWidth="1"/>
    <col min="28" max="28" width="1.7109375" customWidth="1"/>
    <col min="29" max="29" width="8.28515625" customWidth="1"/>
    <col min="30" max="30" width="7.42578125" customWidth="1"/>
    <col min="31" max="31" width="10.42578125" customWidth="1"/>
    <col min="32" max="53" width="13.42578125" customWidth="1"/>
  </cols>
  <sheetData>
    <row r="1" spans="1:31" x14ac:dyDescent="0.25">
      <c r="AC1" s="23"/>
      <c r="AD1" s="23"/>
      <c r="AE1" s="23"/>
    </row>
    <row r="2" spans="1:31" ht="15" customHeight="1" x14ac:dyDescent="0.25">
      <c r="C2" s="50"/>
      <c r="D2" s="23"/>
      <c r="E2" s="104" t="s">
        <v>204</v>
      </c>
      <c r="F2" s="104"/>
      <c r="G2" s="104"/>
      <c r="H2" s="104"/>
      <c r="I2" s="23"/>
      <c r="J2" s="6"/>
      <c r="K2" s="6"/>
      <c r="L2" s="23"/>
      <c r="M2" s="52"/>
      <c r="N2" s="89"/>
      <c r="O2" s="23"/>
      <c r="P2" s="23"/>
      <c r="Q2" s="119"/>
      <c r="R2" s="119"/>
      <c r="S2" s="23"/>
      <c r="T2" s="119"/>
      <c r="U2" s="119"/>
      <c r="V2" s="23"/>
      <c r="W2" s="59"/>
      <c r="X2" s="23"/>
      <c r="Y2" s="59"/>
      <c r="Z2" s="59"/>
      <c r="AA2" s="59"/>
      <c r="AB2" s="23"/>
      <c r="AC2" s="23"/>
      <c r="AD2" s="23"/>
      <c r="AE2" s="23"/>
    </row>
    <row r="3" spans="1:31" ht="15" customHeight="1" x14ac:dyDescent="0.25">
      <c r="C3" s="105" t="s">
        <v>189</v>
      </c>
      <c r="D3" s="23"/>
      <c r="E3" s="14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59"/>
      <c r="X3" s="23"/>
      <c r="Y3" s="59"/>
      <c r="Z3" s="59"/>
      <c r="AA3" s="59"/>
      <c r="AB3" s="23"/>
      <c r="AC3" s="23"/>
      <c r="AD3" s="23"/>
      <c r="AE3" s="23"/>
    </row>
    <row r="4" spans="1:31" ht="15" customHeight="1" x14ac:dyDescent="0.25">
      <c r="C4" s="105"/>
      <c r="D4" s="23"/>
      <c r="E4" s="144"/>
      <c r="F4" s="23"/>
      <c r="G4" s="105"/>
      <c r="H4" s="105"/>
      <c r="I4" s="23"/>
      <c r="J4" s="105"/>
      <c r="K4" s="105"/>
      <c r="L4" s="23"/>
      <c r="M4" s="85" t="s">
        <v>240</v>
      </c>
      <c r="N4" s="23"/>
      <c r="O4" s="86" t="s">
        <v>217</v>
      </c>
      <c r="P4" s="23"/>
      <c r="Q4" s="119" t="s">
        <v>221</v>
      </c>
      <c r="R4" s="119"/>
      <c r="S4" s="23"/>
      <c r="T4" s="119" t="s">
        <v>221</v>
      </c>
      <c r="U4" s="119"/>
      <c r="V4" s="23"/>
      <c r="W4" s="52" t="s">
        <v>42</v>
      </c>
      <c r="X4" s="23"/>
      <c r="Y4" s="142" t="s">
        <v>43</v>
      </c>
      <c r="Z4" s="142"/>
      <c r="AA4" s="142"/>
      <c r="AB4" s="23"/>
      <c r="AC4" s="23"/>
      <c r="AD4" s="23"/>
      <c r="AE4" s="23"/>
    </row>
    <row r="5" spans="1:31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23"/>
      <c r="Q5" s="13"/>
      <c r="R5" s="13"/>
      <c r="S5" s="23"/>
      <c r="T5" s="13"/>
      <c r="U5" s="13"/>
      <c r="V5" s="23"/>
      <c r="W5" s="5"/>
      <c r="X5" s="23"/>
      <c r="Y5" s="5"/>
      <c r="Z5" s="5"/>
      <c r="AA5" s="5"/>
      <c r="AB5" s="23"/>
      <c r="AC5" s="33"/>
      <c r="AD5" s="33"/>
      <c r="AE5" s="33"/>
    </row>
    <row r="6" spans="1:31" ht="15" customHeight="1" x14ac:dyDescent="0.25">
      <c r="C6" s="107" t="str">
        <f>+'Leed Sheet (D)'!C6:C8</f>
        <v>Philip Murphy</v>
      </c>
      <c r="D6" s="23"/>
      <c r="E6" s="107" t="str">
        <f>+'Leed Sheet (D)'!O6:O8</f>
        <v>Dawn Marie Addiego</v>
      </c>
      <c r="F6" s="23"/>
      <c r="G6" s="116" t="str">
        <f>+'Leed Sheet (D)'!Q6:Q8</f>
        <v>Mark Natale</v>
      </c>
      <c r="H6" s="113" t="str">
        <f>+'Leed Sheet (D)'!R6:R8</f>
        <v>Allison Eckel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0" t="str">
        <f>+'Leed Sheet (D)'!AF6:AF8</f>
        <v>Dr. William Beyers</v>
      </c>
      <c r="P6" s="23"/>
      <c r="Q6" s="116" t="str">
        <f>+'Leed Sheet (D)'!AH6:AH8</f>
        <v>Robert J. Campbell</v>
      </c>
      <c r="R6" s="113" t="str">
        <f>+'Leed Sheet (D)'!AI6:AI8</f>
        <v>William "Wick" Ward</v>
      </c>
      <c r="S6" s="23"/>
      <c r="T6" s="116" t="str">
        <f>+'Leed Sheet (D)'!AK6:AK8</f>
        <v>Joyce Mollineaux</v>
      </c>
      <c r="U6" s="113" t="str">
        <f>+'Leed Sheet (D)'!AL6:AL8</f>
        <v>Sherri Parmenter</v>
      </c>
      <c r="V6" s="23"/>
      <c r="W6" s="107" t="s">
        <v>255</v>
      </c>
      <c r="X6" s="23"/>
      <c r="Y6" s="133" t="s">
        <v>255</v>
      </c>
      <c r="Z6" s="136" t="s">
        <v>255</v>
      </c>
      <c r="AA6" s="139" t="s">
        <v>255</v>
      </c>
      <c r="AB6" s="23"/>
      <c r="AC6" s="127" t="s">
        <v>224</v>
      </c>
      <c r="AD6" s="120" t="s">
        <v>225</v>
      </c>
      <c r="AE6" s="124" t="s">
        <v>226</v>
      </c>
    </row>
    <row r="7" spans="1:31" x14ac:dyDescent="0.25"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1"/>
      <c r="P7" s="23"/>
      <c r="Q7" s="117"/>
      <c r="R7" s="114"/>
      <c r="S7" s="23"/>
      <c r="T7" s="117"/>
      <c r="U7" s="114"/>
      <c r="V7" s="23"/>
      <c r="W7" s="108"/>
      <c r="X7" s="23"/>
      <c r="Y7" s="134"/>
      <c r="Z7" s="137"/>
      <c r="AA7" s="140"/>
      <c r="AB7" s="23"/>
      <c r="AC7" s="128"/>
      <c r="AD7" s="121"/>
      <c r="AE7" s="125"/>
    </row>
    <row r="8" spans="1:31" ht="15.75" thickBot="1" x14ac:dyDescent="0.3"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2"/>
      <c r="P8" s="23"/>
      <c r="Q8" s="118"/>
      <c r="R8" s="115"/>
      <c r="S8" s="23"/>
      <c r="T8" s="118"/>
      <c r="U8" s="115"/>
      <c r="V8" s="23"/>
      <c r="W8" s="109"/>
      <c r="X8" s="23"/>
      <c r="Y8" s="135"/>
      <c r="Z8" s="138"/>
      <c r="AA8" s="141"/>
      <c r="AB8" s="23"/>
      <c r="AC8" s="129"/>
      <c r="AD8" s="122"/>
      <c r="AE8" s="126"/>
    </row>
    <row r="9" spans="1:31" ht="5.0999999999999996" customHeight="1" x14ac:dyDescent="0.25">
      <c r="AC9" s="12"/>
      <c r="AD9" s="12"/>
      <c r="AE9" s="12"/>
    </row>
    <row r="10" spans="1:31" x14ac:dyDescent="0.25">
      <c r="A10" t="s">
        <v>138</v>
      </c>
      <c r="C10" s="8">
        <v>25</v>
      </c>
      <c r="E10" s="8">
        <v>25</v>
      </c>
      <c r="G10" s="8">
        <v>25</v>
      </c>
      <c r="H10" s="8">
        <v>24</v>
      </c>
      <c r="J10" s="8">
        <v>24</v>
      </c>
      <c r="K10" s="8">
        <v>1</v>
      </c>
      <c r="M10" s="8">
        <v>24</v>
      </c>
      <c r="N10" s="102"/>
      <c r="O10" s="8">
        <v>23</v>
      </c>
      <c r="Q10" s="8">
        <v>23</v>
      </c>
      <c r="R10" s="8">
        <v>24</v>
      </c>
      <c r="T10" s="8">
        <v>24</v>
      </c>
      <c r="U10" s="8">
        <v>24</v>
      </c>
      <c r="W10" s="8"/>
      <c r="Y10" s="8"/>
      <c r="Z10" s="8"/>
      <c r="AA10" s="8"/>
      <c r="AC10" s="8">
        <v>31</v>
      </c>
      <c r="AD10" s="130">
        <v>107</v>
      </c>
      <c r="AE10" s="130">
        <v>2</v>
      </c>
    </row>
    <row r="11" spans="1:31" x14ac:dyDescent="0.25">
      <c r="A11" t="s">
        <v>139</v>
      </c>
      <c r="C11" s="8">
        <v>11</v>
      </c>
      <c r="E11" s="8">
        <v>11</v>
      </c>
      <c r="G11" s="8">
        <v>10</v>
      </c>
      <c r="H11" s="8">
        <v>11</v>
      </c>
      <c r="J11" s="8">
        <v>10</v>
      </c>
      <c r="K11" s="8">
        <v>1</v>
      </c>
      <c r="M11" s="8">
        <v>11</v>
      </c>
      <c r="N11" s="102"/>
      <c r="O11" s="8">
        <v>11</v>
      </c>
      <c r="Q11" s="8">
        <v>11</v>
      </c>
      <c r="R11" s="8">
        <v>10</v>
      </c>
      <c r="T11" s="8">
        <v>11</v>
      </c>
      <c r="U11" s="8">
        <v>10</v>
      </c>
      <c r="W11" s="8"/>
      <c r="Y11" s="8"/>
      <c r="Z11" s="8"/>
      <c r="AA11" s="8"/>
      <c r="AC11" s="8">
        <v>12</v>
      </c>
      <c r="AD11" s="131"/>
      <c r="AE11" s="131"/>
    </row>
    <row r="12" spans="1:31" x14ac:dyDescent="0.25">
      <c r="A12" t="s">
        <v>140</v>
      </c>
      <c r="C12" s="8">
        <v>27</v>
      </c>
      <c r="E12" s="8">
        <v>25</v>
      </c>
      <c r="G12" s="8">
        <v>24</v>
      </c>
      <c r="H12" s="8">
        <v>25</v>
      </c>
      <c r="J12" s="8">
        <v>24</v>
      </c>
      <c r="K12" s="8">
        <v>2</v>
      </c>
      <c r="M12" s="8">
        <v>26</v>
      </c>
      <c r="N12" s="102"/>
      <c r="O12" s="8">
        <v>25</v>
      </c>
      <c r="Q12" s="8">
        <v>25</v>
      </c>
      <c r="R12" s="8">
        <v>22</v>
      </c>
      <c r="T12" s="8">
        <v>24</v>
      </c>
      <c r="U12" s="8">
        <v>25</v>
      </c>
      <c r="W12" s="8"/>
      <c r="Y12" s="8"/>
      <c r="Z12" s="8"/>
      <c r="AA12" s="8"/>
      <c r="AC12" s="8">
        <v>31</v>
      </c>
      <c r="AD12" s="131"/>
      <c r="AE12" s="131"/>
    </row>
    <row r="13" spans="1:31" x14ac:dyDescent="0.25">
      <c r="A13" t="s">
        <v>141</v>
      </c>
      <c r="C13" s="8">
        <v>24</v>
      </c>
      <c r="E13" s="8">
        <v>22</v>
      </c>
      <c r="G13" s="8">
        <v>21</v>
      </c>
      <c r="H13" s="8">
        <v>22</v>
      </c>
      <c r="J13" s="8">
        <v>20</v>
      </c>
      <c r="K13" s="8">
        <v>1</v>
      </c>
      <c r="M13" s="8">
        <v>23</v>
      </c>
      <c r="N13" s="102"/>
      <c r="O13" s="8">
        <v>22</v>
      </c>
      <c r="Q13" s="8">
        <v>23</v>
      </c>
      <c r="R13" s="8">
        <v>21</v>
      </c>
      <c r="T13" s="8">
        <v>21</v>
      </c>
      <c r="U13" s="8">
        <v>19</v>
      </c>
      <c r="W13" s="8"/>
      <c r="Y13" s="8"/>
      <c r="Z13" s="8"/>
      <c r="AA13" s="8"/>
      <c r="AC13" s="8">
        <v>24</v>
      </c>
      <c r="AD13" s="131"/>
      <c r="AE13" s="131"/>
    </row>
    <row r="14" spans="1:31" x14ac:dyDescent="0.25">
      <c r="A14" t="s">
        <v>142</v>
      </c>
      <c r="C14" s="8">
        <v>30</v>
      </c>
      <c r="E14" s="8">
        <v>27</v>
      </c>
      <c r="G14" s="8">
        <v>26</v>
      </c>
      <c r="H14" s="8">
        <v>25</v>
      </c>
      <c r="J14" s="8">
        <v>24</v>
      </c>
      <c r="K14" s="8">
        <v>3</v>
      </c>
      <c r="M14" s="8">
        <v>27</v>
      </c>
      <c r="N14" s="102"/>
      <c r="O14" s="8">
        <v>25</v>
      </c>
      <c r="Q14" s="8">
        <v>25</v>
      </c>
      <c r="R14" s="8">
        <v>24</v>
      </c>
      <c r="T14" s="8">
        <v>23</v>
      </c>
      <c r="U14" s="8">
        <v>23</v>
      </c>
      <c r="W14" s="8"/>
      <c r="Y14" s="8"/>
      <c r="Z14" s="8"/>
      <c r="AA14" s="8"/>
      <c r="AC14" s="8">
        <v>32</v>
      </c>
      <c r="AD14" s="131"/>
      <c r="AE14" s="131"/>
    </row>
    <row r="15" spans="1:31" x14ac:dyDescent="0.25">
      <c r="A15" t="s">
        <v>143</v>
      </c>
      <c r="C15" s="8">
        <v>15</v>
      </c>
      <c r="E15" s="8">
        <v>13</v>
      </c>
      <c r="G15" s="8">
        <v>13</v>
      </c>
      <c r="H15" s="8">
        <v>12</v>
      </c>
      <c r="J15" s="8">
        <v>13</v>
      </c>
      <c r="K15" s="8">
        <v>1</v>
      </c>
      <c r="M15" s="8">
        <v>13</v>
      </c>
      <c r="N15" s="102"/>
      <c r="O15" s="8">
        <v>13</v>
      </c>
      <c r="Q15" s="8">
        <v>13</v>
      </c>
      <c r="R15" s="8">
        <v>12</v>
      </c>
      <c r="T15" s="8">
        <v>13</v>
      </c>
      <c r="U15" s="8">
        <v>12</v>
      </c>
      <c r="W15" s="8"/>
      <c r="Y15" s="8"/>
      <c r="Z15" s="8"/>
      <c r="AA15" s="8"/>
      <c r="AC15" s="8">
        <v>15</v>
      </c>
      <c r="AD15" s="131"/>
      <c r="AE15" s="131"/>
    </row>
    <row r="16" spans="1:31" x14ac:dyDescent="0.25">
      <c r="A16" t="s">
        <v>144</v>
      </c>
      <c r="C16" s="8">
        <v>21</v>
      </c>
      <c r="E16" s="8">
        <v>22</v>
      </c>
      <c r="G16" s="8">
        <v>21</v>
      </c>
      <c r="H16" s="8">
        <v>21</v>
      </c>
      <c r="J16" s="8">
        <v>20</v>
      </c>
      <c r="K16" s="8">
        <v>5</v>
      </c>
      <c r="M16" s="8">
        <v>21</v>
      </c>
      <c r="N16" s="102"/>
      <c r="O16" s="8">
        <v>20</v>
      </c>
      <c r="Q16" s="8">
        <v>20</v>
      </c>
      <c r="R16" s="8">
        <v>20</v>
      </c>
      <c r="T16" s="8">
        <v>20</v>
      </c>
      <c r="U16" s="8">
        <v>20</v>
      </c>
      <c r="W16" s="8"/>
      <c r="Y16" s="8"/>
      <c r="Z16" s="8"/>
      <c r="AA16" s="8"/>
      <c r="AC16" s="8">
        <v>26</v>
      </c>
      <c r="AD16" s="132"/>
      <c r="AE16" s="132"/>
    </row>
    <row r="17" spans="1:31" ht="15.75" thickBot="1" x14ac:dyDescent="0.3">
      <c r="O17" s="101"/>
    </row>
    <row r="18" spans="1:31" ht="15.75" thickBot="1" x14ac:dyDescent="0.3">
      <c r="A18" s="16" t="s">
        <v>30</v>
      </c>
      <c r="B18" s="7"/>
      <c r="C18" s="10">
        <f>+SUM(C10:C16)</f>
        <v>153</v>
      </c>
      <c r="E18" s="10">
        <f t="shared" ref="E18" si="0">+SUM(E10:E16)</f>
        <v>145</v>
      </c>
      <c r="G18" s="10">
        <f t="shared" ref="G18:AA18" si="1">+SUM(G10:G16)</f>
        <v>140</v>
      </c>
      <c r="H18" s="10">
        <f t="shared" si="1"/>
        <v>140</v>
      </c>
      <c r="J18" s="10">
        <f t="shared" si="1"/>
        <v>135</v>
      </c>
      <c r="K18" s="10">
        <f t="shared" si="1"/>
        <v>14</v>
      </c>
      <c r="M18" s="10">
        <f t="shared" si="1"/>
        <v>145</v>
      </c>
      <c r="N18" s="24"/>
      <c r="O18" s="10">
        <f t="shared" ref="O18" si="2">+SUM(O10:O16)</f>
        <v>139</v>
      </c>
      <c r="Q18" s="10">
        <f t="shared" si="1"/>
        <v>140</v>
      </c>
      <c r="R18" s="10">
        <f t="shared" si="1"/>
        <v>133</v>
      </c>
      <c r="T18" s="10">
        <f t="shared" si="1"/>
        <v>136</v>
      </c>
      <c r="U18" s="10">
        <f t="shared" si="1"/>
        <v>133</v>
      </c>
      <c r="W18" s="10">
        <f t="shared" si="1"/>
        <v>0</v>
      </c>
      <c r="Y18" s="10">
        <f t="shared" si="1"/>
        <v>0</v>
      </c>
      <c r="Z18" s="10">
        <f t="shared" si="1"/>
        <v>0</v>
      </c>
      <c r="AA18" s="10">
        <f t="shared" si="1"/>
        <v>0</v>
      </c>
      <c r="AC18" s="10">
        <f>+SUM(AC10:AC16)</f>
        <v>171</v>
      </c>
      <c r="AD18" s="10">
        <f>+SUM(AD10:AD16)</f>
        <v>107</v>
      </c>
      <c r="AE18" s="10">
        <f>+SUM(AE10:AE16)</f>
        <v>2</v>
      </c>
    </row>
    <row r="19" spans="1:31" x14ac:dyDescent="0.25">
      <c r="A19" s="17" t="s">
        <v>31</v>
      </c>
      <c r="B19" s="7"/>
      <c r="C19" s="26">
        <v>101</v>
      </c>
      <c r="E19" s="26">
        <v>100</v>
      </c>
      <c r="G19" s="26">
        <v>95</v>
      </c>
      <c r="H19" s="26">
        <v>90</v>
      </c>
      <c r="J19" s="26">
        <v>84</v>
      </c>
      <c r="K19" s="26">
        <v>14</v>
      </c>
      <c r="M19" s="26">
        <v>95</v>
      </c>
      <c r="N19" s="46"/>
      <c r="O19" s="26">
        <v>94</v>
      </c>
      <c r="Q19" s="26">
        <v>90</v>
      </c>
      <c r="R19" s="26">
        <v>92</v>
      </c>
      <c r="T19" s="26">
        <v>90</v>
      </c>
      <c r="U19" s="26">
        <v>93</v>
      </c>
      <c r="W19" s="26"/>
      <c r="Y19" s="26"/>
      <c r="Z19" s="26"/>
      <c r="AA19" s="26"/>
    </row>
    <row r="20" spans="1:31" ht="15.75" thickBot="1" x14ac:dyDescent="0.3">
      <c r="A20" s="18" t="s">
        <v>32</v>
      </c>
      <c r="B20" s="7"/>
      <c r="C20" s="27">
        <v>2</v>
      </c>
      <c r="E20" s="27">
        <v>2</v>
      </c>
      <c r="G20" s="27">
        <v>2</v>
      </c>
      <c r="H20" s="27">
        <v>2</v>
      </c>
      <c r="J20" s="27">
        <v>2</v>
      </c>
      <c r="K20" s="27">
        <v>0</v>
      </c>
      <c r="M20" s="27">
        <v>2</v>
      </c>
      <c r="N20" s="46"/>
      <c r="O20" s="27">
        <v>2</v>
      </c>
      <c r="Q20" s="27">
        <v>2</v>
      </c>
      <c r="R20" s="27">
        <v>2</v>
      </c>
      <c r="T20" s="27">
        <v>2</v>
      </c>
      <c r="U20" s="27">
        <v>2</v>
      </c>
      <c r="W20" s="27"/>
      <c r="Y20" s="27"/>
      <c r="Z20" s="27"/>
      <c r="AA20" s="27"/>
    </row>
    <row r="21" spans="1:31" ht="15.75" thickBot="1" x14ac:dyDescent="0.3">
      <c r="A21" s="16" t="s">
        <v>34</v>
      </c>
      <c r="B21" s="7"/>
      <c r="C21" s="10">
        <f>+SUM(C18:C20)</f>
        <v>256</v>
      </c>
      <c r="E21" s="10">
        <f>+SUM(E18:E20)</f>
        <v>247</v>
      </c>
      <c r="G21" s="10">
        <f>+SUM(G18:G20)</f>
        <v>237</v>
      </c>
      <c r="H21" s="10">
        <f>+SUM(H18:H20)</f>
        <v>232</v>
      </c>
      <c r="J21" s="10">
        <f>+SUM(J18:J20)</f>
        <v>221</v>
      </c>
      <c r="K21" s="10">
        <f>+SUM(K18:K20)</f>
        <v>28</v>
      </c>
      <c r="M21" s="10">
        <f>+SUM(M18:M20)</f>
        <v>242</v>
      </c>
      <c r="N21" s="24"/>
      <c r="O21" s="10">
        <f>+SUM(O18:O20)</f>
        <v>235</v>
      </c>
      <c r="Q21" s="10">
        <f>+SUM(Q18:Q20)</f>
        <v>232</v>
      </c>
      <c r="R21" s="10">
        <f>+SUM(R18:R20)</f>
        <v>227</v>
      </c>
      <c r="T21" s="10">
        <f>+SUM(T18:T20)</f>
        <v>228</v>
      </c>
      <c r="U21" s="10">
        <f>+SUM(U18:U20)</f>
        <v>228</v>
      </c>
      <c r="W21" s="10">
        <f>+SUM(W18:W20)</f>
        <v>0</v>
      </c>
      <c r="Y21" s="10">
        <f>+SUM(Y18:Y20)</f>
        <v>0</v>
      </c>
      <c r="Z21" s="10">
        <f>+SUM(Z18:Z20)</f>
        <v>0</v>
      </c>
      <c r="AA21" s="10">
        <f>+SUM(AA18:AA20)</f>
        <v>0</v>
      </c>
    </row>
  </sheetData>
  <mergeCells count="32">
    <mergeCell ref="R6:R8"/>
    <mergeCell ref="T6:T8"/>
    <mergeCell ref="U6:U8"/>
    <mergeCell ref="C3:C4"/>
    <mergeCell ref="AE10:AE16"/>
    <mergeCell ref="AD10:AD16"/>
    <mergeCell ref="AE6:AE8"/>
    <mergeCell ref="Y4:AA4"/>
    <mergeCell ref="AA6:AA8"/>
    <mergeCell ref="Z6:Z8"/>
    <mergeCell ref="Y6:Y8"/>
    <mergeCell ref="C6:C8"/>
    <mergeCell ref="E6:E8"/>
    <mergeCell ref="G6:G8"/>
    <mergeCell ref="H6:H8"/>
    <mergeCell ref="J6:J8"/>
    <mergeCell ref="W6:W8"/>
    <mergeCell ref="AC6:AC8"/>
    <mergeCell ref="AD6:AD8"/>
    <mergeCell ref="O6:O8"/>
    <mergeCell ref="E2:H2"/>
    <mergeCell ref="Q2:R2"/>
    <mergeCell ref="T2:U2"/>
    <mergeCell ref="E3:E4"/>
    <mergeCell ref="G3:H4"/>
    <mergeCell ref="J3:K4"/>
    <mergeCell ref="Q4:R4"/>
    <mergeCell ref="M3:O3"/>
    <mergeCell ref="T4:U4"/>
    <mergeCell ref="K6:K8"/>
    <mergeCell ref="M6:M8"/>
    <mergeCell ref="Q6:Q8"/>
  </mergeCells>
  <pageMargins left="0.7" right="0.7" top="0.75" bottom="0.75" header="0.3" footer="0.3"/>
  <pageSetup paperSize="5" scale="75" orientation="landscape" r:id="rId1"/>
  <headerFooter>
    <oddHeader>&amp;C&amp;"-,Bold"Democratic Primary Elections Results - June 8, 2021 
Prepared by the Office of Edward P. McGettigan, Atlantic County Clerk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"/>
  <sheetViews>
    <sheetView zoomScale="75" zoomScaleNormal="75" workbookViewId="0">
      <selection activeCell="S12" sqref="S12"/>
    </sheetView>
  </sheetViews>
  <sheetFormatPr defaultRowHeight="15" x14ac:dyDescent="0.25"/>
  <cols>
    <col min="1" max="1" width="12" customWidth="1"/>
    <col min="2" max="2" width="3.140625" customWidth="1"/>
    <col min="3" max="3" width="8.7109375" customWidth="1"/>
    <col min="4" max="4" width="1.7109375" customWidth="1"/>
    <col min="5" max="5" width="8.7109375" customWidth="1"/>
    <col min="6" max="6" width="1.7109375" customWidth="1"/>
    <col min="7" max="7" width="8.28515625" customWidth="1"/>
    <col min="8" max="8" width="10.42578125" customWidth="1"/>
    <col min="9" max="9" width="1.7109375" customWidth="1"/>
    <col min="10" max="10" width="8.7109375" customWidth="1"/>
    <col min="11" max="11" width="7.7109375" customWidth="1"/>
    <col min="12" max="12" width="1.7109375" customWidth="1"/>
    <col min="13" max="13" width="10.28515625" customWidth="1"/>
    <col min="14" max="14" width="1.7109375" customWidth="1"/>
    <col min="15" max="15" width="8.28515625" customWidth="1"/>
    <col min="16" max="16" width="1.7109375" customWidth="1"/>
    <col min="17" max="17" width="9.7109375" customWidth="1"/>
    <col min="18" max="18" width="10.7109375" customWidth="1"/>
    <col min="19" max="19" width="1.7109375" customWidth="1"/>
    <col min="20" max="21" width="10.28515625" customWidth="1"/>
    <col min="22" max="22" width="1.7109375" customWidth="1"/>
    <col min="23" max="23" width="9.28515625" customWidth="1"/>
    <col min="24" max="24" width="1.7109375" customWidth="1"/>
    <col min="25" max="25" width="9.28515625" customWidth="1"/>
    <col min="26" max="26" width="1.7109375" customWidth="1"/>
    <col min="27" max="27" width="9.28515625" customWidth="1"/>
    <col min="28" max="28" width="1.7109375" customWidth="1"/>
    <col min="29" max="29" width="9.28515625" customWidth="1"/>
    <col min="30" max="30" width="1.7109375" customWidth="1"/>
    <col min="31" max="31" width="8.7109375" customWidth="1"/>
    <col min="32" max="32" width="8.140625" customWidth="1"/>
    <col min="33" max="33" width="11.140625" customWidth="1"/>
    <col min="34" max="51" width="13.42578125" customWidth="1"/>
  </cols>
  <sheetData>
    <row r="1" spans="1:33" x14ac:dyDescent="0.25">
      <c r="AC1" s="95" t="s">
        <v>43</v>
      </c>
      <c r="AE1" s="23"/>
      <c r="AF1" s="23"/>
      <c r="AG1" s="23"/>
    </row>
    <row r="2" spans="1:33" ht="15" customHeight="1" x14ac:dyDescent="0.25">
      <c r="C2" s="50"/>
      <c r="E2" s="104" t="s">
        <v>196</v>
      </c>
      <c r="F2" s="104"/>
      <c r="G2" s="104"/>
      <c r="H2" s="104"/>
      <c r="J2" s="6"/>
      <c r="K2" s="6"/>
      <c r="M2" s="52"/>
      <c r="O2" s="13"/>
      <c r="Q2" s="59"/>
      <c r="R2" s="59"/>
      <c r="T2" s="59"/>
      <c r="U2" s="59"/>
      <c r="X2" s="75"/>
      <c r="AB2" s="75"/>
      <c r="AC2" s="97" t="s">
        <v>325</v>
      </c>
      <c r="AE2" s="23"/>
      <c r="AF2" s="23"/>
      <c r="AG2" s="23"/>
    </row>
    <row r="3" spans="1:33" ht="15" customHeight="1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69" t="s">
        <v>259</v>
      </c>
      <c r="X3" s="72"/>
      <c r="Y3" s="69" t="s">
        <v>257</v>
      </c>
      <c r="Z3" s="69"/>
      <c r="AA3" s="69" t="s">
        <v>258</v>
      </c>
      <c r="AB3" s="74"/>
      <c r="AC3" s="97" t="s">
        <v>326</v>
      </c>
      <c r="AD3" s="23"/>
      <c r="AE3" s="23"/>
      <c r="AF3" s="23"/>
      <c r="AG3" s="23"/>
    </row>
    <row r="4" spans="1:33" ht="15" customHeight="1" x14ac:dyDescent="0.25">
      <c r="C4" s="105"/>
      <c r="D4" s="22"/>
      <c r="E4" s="104"/>
      <c r="F4" s="22"/>
      <c r="G4" s="105"/>
      <c r="H4" s="105"/>
      <c r="I4" s="22"/>
      <c r="J4" s="105"/>
      <c r="K4" s="105"/>
      <c r="L4" s="22"/>
      <c r="M4" s="54" t="s">
        <v>240</v>
      </c>
      <c r="N4" s="22"/>
      <c r="O4" s="50" t="s">
        <v>216</v>
      </c>
      <c r="P4" s="22"/>
      <c r="Q4" s="119" t="s">
        <v>221</v>
      </c>
      <c r="R4" s="119"/>
      <c r="S4" s="22"/>
      <c r="T4" s="119" t="s">
        <v>221</v>
      </c>
      <c r="U4" s="119"/>
      <c r="V4" s="22"/>
      <c r="W4" s="69" t="s">
        <v>240</v>
      </c>
      <c r="X4" s="72"/>
      <c r="Y4" s="69" t="s">
        <v>44</v>
      </c>
      <c r="Z4" s="73"/>
      <c r="AA4" s="69" t="s">
        <v>45</v>
      </c>
      <c r="AB4" s="72"/>
      <c r="AC4" s="97" t="s">
        <v>45</v>
      </c>
      <c r="AD4" s="22"/>
      <c r="AE4" s="23"/>
      <c r="AF4" s="23"/>
      <c r="AG4" s="23"/>
    </row>
    <row r="5" spans="1:33" ht="5.0999999999999996" customHeight="1" thickBot="1" x14ac:dyDescent="0.3">
      <c r="C5" s="50"/>
      <c r="D5" s="22"/>
      <c r="E5" s="12"/>
      <c r="F5" s="22"/>
      <c r="G5" s="7"/>
      <c r="H5" s="7"/>
      <c r="I5" s="22"/>
      <c r="J5" s="13"/>
      <c r="K5" s="13"/>
      <c r="L5" s="22"/>
      <c r="M5" s="13"/>
      <c r="N5" s="22"/>
      <c r="O5" s="13"/>
      <c r="P5" s="22"/>
      <c r="Q5" s="13"/>
      <c r="R5" s="13"/>
      <c r="S5" s="22"/>
      <c r="T5" s="13"/>
      <c r="U5" s="20"/>
      <c r="V5" s="22"/>
      <c r="W5" s="59"/>
      <c r="X5" s="22"/>
      <c r="Y5" s="59"/>
      <c r="Z5" s="22"/>
      <c r="AA5" s="59"/>
      <c r="AB5" s="22"/>
      <c r="AC5" s="59"/>
      <c r="AD5" s="22"/>
      <c r="AE5" s="33"/>
      <c r="AF5" s="33"/>
      <c r="AG5" s="33"/>
    </row>
    <row r="6" spans="1:33" ht="15" customHeight="1" x14ac:dyDescent="0.25">
      <c r="C6" s="107" t="str">
        <f>+'Leed Sheet (D)'!C6:C8</f>
        <v>Philip Murphy</v>
      </c>
      <c r="D6" s="22"/>
      <c r="E6" s="107" t="str">
        <f>+'Leed Sheet (D)'!J6:J8</f>
        <v>Vince Mazzeo</v>
      </c>
      <c r="F6" s="22"/>
      <c r="G6" s="116" t="str">
        <f>+'Leed Sheet (D)'!L6:L8</f>
        <v>John Armato</v>
      </c>
      <c r="H6" s="113" t="str">
        <f>+'Leed Sheet (D)'!M6:M8</f>
        <v>Caren Fitzpatrick</v>
      </c>
      <c r="I6" s="22"/>
      <c r="J6" s="116" t="str">
        <f>+'Leed Sheet (D)'!Y6:Y8</f>
        <v>Lisa Jiampetti</v>
      </c>
      <c r="K6" s="113" t="str">
        <f>+'Leed Sheet (D)'!Z6:Z8</f>
        <v>Mico Lucide</v>
      </c>
      <c r="L6" s="22"/>
      <c r="M6" s="110" t="str">
        <f>+'Leed Sheet (D)'!AB6:AB8</f>
        <v>Celeste Fernandez</v>
      </c>
      <c r="N6" s="22"/>
      <c r="O6" s="110" t="str">
        <f>+'Leed Sheet (D)'!AD6:AD8</f>
        <v>Jelani Gandy</v>
      </c>
      <c r="P6" s="22"/>
      <c r="Q6" s="116" t="str">
        <f>+'Leed Sheet (D)'!AH6:AH8</f>
        <v>Robert J. Campbell</v>
      </c>
      <c r="R6" s="113" t="str">
        <f>+'Leed Sheet (D)'!AI6:AI8</f>
        <v>William "Wick" Ward</v>
      </c>
      <c r="S6" s="22"/>
      <c r="T6" s="116" t="str">
        <f>+'Leed Sheet (D)'!AK6:AK8</f>
        <v>Joyce Mollineaux</v>
      </c>
      <c r="U6" s="113" t="str">
        <f>+'Leed Sheet (D)'!AL6:AL8</f>
        <v>Sherri Parmenter</v>
      </c>
      <c r="V6" s="22"/>
      <c r="W6" s="110" t="s">
        <v>255</v>
      </c>
      <c r="X6" s="21"/>
      <c r="Y6" s="110" t="s">
        <v>255</v>
      </c>
      <c r="Z6" s="21"/>
      <c r="AA6" s="110" t="s">
        <v>255</v>
      </c>
      <c r="AB6" s="22"/>
      <c r="AC6" s="110" t="s">
        <v>256</v>
      </c>
      <c r="AD6" s="22"/>
      <c r="AE6" s="127" t="s">
        <v>224</v>
      </c>
      <c r="AF6" s="120" t="s">
        <v>225</v>
      </c>
      <c r="AG6" s="124" t="s">
        <v>226</v>
      </c>
    </row>
    <row r="7" spans="1:33" x14ac:dyDescent="0.25">
      <c r="C7" s="108"/>
      <c r="D7" s="13"/>
      <c r="E7" s="108"/>
      <c r="F7" s="13"/>
      <c r="G7" s="117"/>
      <c r="H7" s="114"/>
      <c r="I7" s="13"/>
      <c r="J7" s="117"/>
      <c r="K7" s="114"/>
      <c r="L7" s="13"/>
      <c r="M7" s="111"/>
      <c r="N7" s="13"/>
      <c r="O7" s="111"/>
      <c r="P7" s="13"/>
      <c r="Q7" s="117"/>
      <c r="R7" s="114"/>
      <c r="S7" s="13"/>
      <c r="T7" s="117"/>
      <c r="U7" s="114"/>
      <c r="V7" s="13"/>
      <c r="W7" s="111"/>
      <c r="X7" s="13"/>
      <c r="Y7" s="111"/>
      <c r="Z7" s="13"/>
      <c r="AA7" s="111"/>
      <c r="AB7" s="13"/>
      <c r="AC7" s="111"/>
      <c r="AD7" s="13"/>
      <c r="AE7" s="128"/>
      <c r="AF7" s="121"/>
      <c r="AG7" s="125"/>
    </row>
    <row r="8" spans="1:33" ht="15.75" thickBot="1" x14ac:dyDescent="0.3">
      <c r="C8" s="109"/>
      <c r="D8" s="13"/>
      <c r="E8" s="109"/>
      <c r="F8" s="13"/>
      <c r="G8" s="118"/>
      <c r="H8" s="115"/>
      <c r="I8" s="13"/>
      <c r="J8" s="118"/>
      <c r="K8" s="115"/>
      <c r="L8" s="13"/>
      <c r="M8" s="112"/>
      <c r="N8" s="13"/>
      <c r="O8" s="112"/>
      <c r="P8" s="13"/>
      <c r="Q8" s="118"/>
      <c r="R8" s="115"/>
      <c r="S8" s="13"/>
      <c r="T8" s="118"/>
      <c r="U8" s="115"/>
      <c r="V8" s="13"/>
      <c r="W8" s="112"/>
      <c r="X8" s="13"/>
      <c r="Y8" s="112"/>
      <c r="Z8" s="13"/>
      <c r="AA8" s="112"/>
      <c r="AB8" s="13"/>
      <c r="AC8" s="112"/>
      <c r="AD8" s="13"/>
      <c r="AE8" s="129"/>
      <c r="AF8" s="122"/>
      <c r="AG8" s="126"/>
    </row>
    <row r="9" spans="1:33" ht="5.0999999999999996" customHeight="1" x14ac:dyDescent="0.25">
      <c r="AE9" s="12"/>
      <c r="AF9" s="12"/>
      <c r="AG9" s="12"/>
    </row>
    <row r="10" spans="1:33" x14ac:dyDescent="0.25">
      <c r="A10" t="s">
        <v>146</v>
      </c>
      <c r="C10" s="8">
        <v>76</v>
      </c>
      <c r="E10" s="8">
        <v>74</v>
      </c>
      <c r="G10" s="8">
        <v>70</v>
      </c>
      <c r="H10" s="8">
        <v>68</v>
      </c>
      <c r="J10" s="8">
        <v>59</v>
      </c>
      <c r="K10" s="8">
        <v>14</v>
      </c>
      <c r="M10" s="8">
        <v>70</v>
      </c>
      <c r="O10" s="8">
        <v>73</v>
      </c>
      <c r="Q10" s="8">
        <v>71</v>
      </c>
      <c r="R10" s="8">
        <v>68</v>
      </c>
      <c r="T10" s="8">
        <v>70</v>
      </c>
      <c r="U10" s="8">
        <v>72</v>
      </c>
      <c r="W10" s="8"/>
      <c r="Y10" s="8"/>
      <c r="AA10" s="8"/>
      <c r="AC10" s="8"/>
      <c r="AE10" s="8">
        <v>80</v>
      </c>
      <c r="AF10" s="130">
        <v>52</v>
      </c>
      <c r="AG10" s="130">
        <v>6</v>
      </c>
    </row>
    <row r="11" spans="1:33" x14ac:dyDescent="0.25">
      <c r="A11" t="s">
        <v>147</v>
      </c>
      <c r="C11" s="8">
        <v>24</v>
      </c>
      <c r="E11" s="8">
        <v>22</v>
      </c>
      <c r="G11" s="8">
        <v>24</v>
      </c>
      <c r="H11" s="8">
        <v>20</v>
      </c>
      <c r="J11" s="8">
        <v>20</v>
      </c>
      <c r="K11" s="8">
        <v>2</v>
      </c>
      <c r="M11" s="8">
        <v>21</v>
      </c>
      <c r="O11" s="8">
        <v>22</v>
      </c>
      <c r="Q11" s="8">
        <v>23</v>
      </c>
      <c r="R11" s="8">
        <v>21</v>
      </c>
      <c r="T11" s="8">
        <v>22</v>
      </c>
      <c r="U11" s="8">
        <v>22</v>
      </c>
      <c r="W11" s="8"/>
      <c r="Y11" s="8"/>
      <c r="AA11" s="8"/>
      <c r="AC11" s="8"/>
      <c r="AE11" s="8">
        <v>25</v>
      </c>
      <c r="AF11" s="132"/>
      <c r="AG11" s="132"/>
    </row>
    <row r="12" spans="1:33" x14ac:dyDescent="0.25">
      <c r="A12" t="s">
        <v>148</v>
      </c>
      <c r="C12" s="8">
        <v>49</v>
      </c>
      <c r="E12" s="8">
        <v>48</v>
      </c>
      <c r="G12" s="8">
        <v>47</v>
      </c>
      <c r="H12" s="8">
        <v>46</v>
      </c>
      <c r="J12" s="8">
        <v>42</v>
      </c>
      <c r="K12" s="8">
        <v>4</v>
      </c>
      <c r="M12" s="8">
        <v>44</v>
      </c>
      <c r="O12" s="8">
        <v>47</v>
      </c>
      <c r="Q12" s="8">
        <v>45</v>
      </c>
      <c r="R12" s="8">
        <v>45</v>
      </c>
      <c r="T12" s="8">
        <v>45</v>
      </c>
      <c r="U12" s="8">
        <v>46</v>
      </c>
      <c r="W12" s="8"/>
      <c r="Y12" s="8"/>
      <c r="AA12" s="8"/>
      <c r="AC12" s="8"/>
      <c r="AE12" s="8">
        <v>54</v>
      </c>
      <c r="AF12" s="130">
        <v>57</v>
      </c>
      <c r="AG12" s="130">
        <v>1</v>
      </c>
    </row>
    <row r="13" spans="1:33" x14ac:dyDescent="0.25">
      <c r="A13" t="s">
        <v>149</v>
      </c>
      <c r="C13" s="8">
        <v>33</v>
      </c>
      <c r="E13" s="8">
        <v>34</v>
      </c>
      <c r="G13" s="8">
        <v>33</v>
      </c>
      <c r="H13" s="8">
        <v>33</v>
      </c>
      <c r="J13" s="8">
        <v>26</v>
      </c>
      <c r="K13" s="8">
        <v>5</v>
      </c>
      <c r="M13" s="8">
        <v>32</v>
      </c>
      <c r="O13" s="8">
        <v>32</v>
      </c>
      <c r="Q13" s="8">
        <v>32</v>
      </c>
      <c r="R13" s="8">
        <v>31</v>
      </c>
      <c r="T13" s="8">
        <v>31</v>
      </c>
      <c r="U13" s="8">
        <v>31</v>
      </c>
      <c r="W13" s="8"/>
      <c r="Y13" s="8"/>
      <c r="AA13" s="8"/>
      <c r="AC13" s="8"/>
      <c r="AE13" s="8">
        <v>34</v>
      </c>
      <c r="AF13" s="131"/>
      <c r="AG13" s="131"/>
    </row>
    <row r="14" spans="1:33" x14ac:dyDescent="0.25">
      <c r="A14" t="s">
        <v>145</v>
      </c>
      <c r="C14" s="8">
        <v>27</v>
      </c>
      <c r="E14" s="8">
        <v>28</v>
      </c>
      <c r="G14" s="8">
        <v>26</v>
      </c>
      <c r="H14" s="8">
        <v>26</v>
      </c>
      <c r="J14" s="8">
        <v>20</v>
      </c>
      <c r="K14" s="8">
        <v>8</v>
      </c>
      <c r="M14" s="8">
        <v>27</v>
      </c>
      <c r="O14" s="8">
        <v>28</v>
      </c>
      <c r="Q14" s="8">
        <v>24</v>
      </c>
      <c r="R14" s="8">
        <v>24</v>
      </c>
      <c r="T14" s="8">
        <v>25</v>
      </c>
      <c r="U14" s="8">
        <v>24</v>
      </c>
      <c r="W14" s="8"/>
      <c r="Y14" s="8"/>
      <c r="AA14" s="8"/>
      <c r="AC14" s="8"/>
      <c r="AE14" s="8">
        <v>29</v>
      </c>
      <c r="AF14" s="132"/>
      <c r="AG14" s="132"/>
    </row>
    <row r="15" spans="1:33" ht="15.75" thickBot="1" x14ac:dyDescent="0.3"/>
    <row r="16" spans="1:33" ht="15.75" thickBot="1" x14ac:dyDescent="0.3">
      <c r="A16" s="16" t="s">
        <v>30</v>
      </c>
      <c r="B16" s="7"/>
      <c r="C16" s="10">
        <f>+SUM(C10:C14)</f>
        <v>209</v>
      </c>
      <c r="E16" s="10">
        <f t="shared" ref="E16" si="0">+SUM(E10:E14)</f>
        <v>206</v>
      </c>
      <c r="G16" s="10">
        <f t="shared" ref="G16:W16" si="1">+SUM(G10:G14)</f>
        <v>200</v>
      </c>
      <c r="H16" s="10">
        <f t="shared" si="1"/>
        <v>193</v>
      </c>
      <c r="J16" s="10">
        <f t="shared" si="1"/>
        <v>167</v>
      </c>
      <c r="K16" s="10">
        <f t="shared" si="1"/>
        <v>33</v>
      </c>
      <c r="M16" s="10">
        <f t="shared" si="1"/>
        <v>194</v>
      </c>
      <c r="O16" s="10">
        <f t="shared" si="1"/>
        <v>202</v>
      </c>
      <c r="Q16" s="10">
        <f t="shared" si="1"/>
        <v>195</v>
      </c>
      <c r="R16" s="10">
        <f t="shared" si="1"/>
        <v>189</v>
      </c>
      <c r="T16" s="10">
        <f t="shared" si="1"/>
        <v>193</v>
      </c>
      <c r="U16" s="10">
        <f t="shared" si="1"/>
        <v>195</v>
      </c>
      <c r="W16" s="10">
        <f t="shared" si="1"/>
        <v>0</v>
      </c>
      <c r="Y16" s="10">
        <f t="shared" ref="Y16" si="2">+SUM(Y10:Y14)</f>
        <v>0</v>
      </c>
      <c r="AA16" s="10">
        <f t="shared" ref="AA16" si="3">+SUM(AA10:AA14)</f>
        <v>0</v>
      </c>
      <c r="AC16" s="10">
        <f t="shared" ref="AC16" si="4">+SUM(AC10:AC14)</f>
        <v>0</v>
      </c>
      <c r="AE16" s="10">
        <f>+SUM(AE10:AE14)</f>
        <v>222</v>
      </c>
      <c r="AF16" s="10">
        <f>+SUM(AF10:AF14)</f>
        <v>109</v>
      </c>
      <c r="AG16" s="10">
        <f>+SUM(AG10:AG14)</f>
        <v>7</v>
      </c>
    </row>
    <row r="17" spans="1:30" x14ac:dyDescent="0.25">
      <c r="A17" s="17" t="s">
        <v>31</v>
      </c>
      <c r="B17" s="7"/>
      <c r="C17" s="26">
        <v>104</v>
      </c>
      <c r="D17" s="47"/>
      <c r="E17" s="26">
        <v>102</v>
      </c>
      <c r="F17" s="47"/>
      <c r="G17" s="26">
        <v>101</v>
      </c>
      <c r="H17" s="26">
        <v>105</v>
      </c>
      <c r="I17" s="47"/>
      <c r="J17" s="26">
        <v>86</v>
      </c>
      <c r="K17" s="26">
        <v>21</v>
      </c>
      <c r="L17" s="47"/>
      <c r="M17" s="26">
        <v>103</v>
      </c>
      <c r="N17" s="47"/>
      <c r="O17" s="26">
        <v>104</v>
      </c>
      <c r="P17" s="47"/>
      <c r="Q17" s="26">
        <v>99</v>
      </c>
      <c r="R17" s="26">
        <v>103</v>
      </c>
      <c r="S17" s="47"/>
      <c r="T17" s="26">
        <v>102</v>
      </c>
      <c r="U17" s="26">
        <v>101</v>
      </c>
      <c r="V17" s="47"/>
      <c r="W17" s="26"/>
      <c r="X17" s="47"/>
      <c r="Y17" s="26"/>
      <c r="Z17" s="47"/>
      <c r="AA17" s="26"/>
      <c r="AB17" s="47"/>
      <c r="AC17" s="26"/>
      <c r="AD17" s="47"/>
    </row>
    <row r="18" spans="1:30" ht="15.75" thickBot="1" x14ac:dyDescent="0.3">
      <c r="A18" s="18" t="s">
        <v>32</v>
      </c>
      <c r="B18" s="7"/>
      <c r="C18" s="27">
        <v>5</v>
      </c>
      <c r="D18" s="47"/>
      <c r="E18" s="27">
        <v>5</v>
      </c>
      <c r="F18" s="47"/>
      <c r="G18" s="27">
        <v>5</v>
      </c>
      <c r="H18" s="27">
        <v>6</v>
      </c>
      <c r="I18" s="47"/>
      <c r="J18" s="27">
        <v>4</v>
      </c>
      <c r="K18" s="27">
        <v>1</v>
      </c>
      <c r="L18" s="47"/>
      <c r="M18" s="27">
        <v>6</v>
      </c>
      <c r="N18" s="47"/>
      <c r="O18" s="27">
        <v>7</v>
      </c>
      <c r="P18" s="47"/>
      <c r="Q18" s="27">
        <v>6</v>
      </c>
      <c r="R18" s="27">
        <v>6</v>
      </c>
      <c r="S18" s="47"/>
      <c r="T18" s="27">
        <v>6</v>
      </c>
      <c r="U18" s="27">
        <v>6</v>
      </c>
      <c r="V18" s="47"/>
      <c r="W18" s="27"/>
      <c r="X18" s="47"/>
      <c r="Y18" s="27"/>
      <c r="Z18" s="47"/>
      <c r="AA18" s="27"/>
      <c r="AB18" s="47"/>
      <c r="AC18" s="27"/>
      <c r="AD18" s="47"/>
    </row>
    <row r="19" spans="1:30" ht="15.75" thickBot="1" x14ac:dyDescent="0.3">
      <c r="A19" s="16" t="s">
        <v>34</v>
      </c>
      <c r="B19" s="7"/>
      <c r="C19" s="10">
        <f>+SUM(C16:C18)</f>
        <v>318</v>
      </c>
      <c r="E19" s="10">
        <f>+SUM(E16:E18)</f>
        <v>313</v>
      </c>
      <c r="G19" s="10">
        <f>+SUM(G16:G18)</f>
        <v>306</v>
      </c>
      <c r="H19" s="10">
        <f>+SUM(H16:H18)</f>
        <v>304</v>
      </c>
      <c r="J19" s="10">
        <f>+SUM(J16:J18)</f>
        <v>257</v>
      </c>
      <c r="K19" s="10">
        <f>+SUM(K16:K18)</f>
        <v>55</v>
      </c>
      <c r="M19" s="10">
        <f>+SUM(M16:M18)</f>
        <v>303</v>
      </c>
      <c r="O19" s="10">
        <f>+SUM(O16:O18)</f>
        <v>313</v>
      </c>
      <c r="Q19" s="10">
        <f>+SUM(Q16:Q18)</f>
        <v>300</v>
      </c>
      <c r="R19" s="10">
        <f>+SUM(R16:R18)</f>
        <v>298</v>
      </c>
      <c r="T19" s="10">
        <f>+SUM(T16:T18)</f>
        <v>301</v>
      </c>
      <c r="U19" s="10">
        <f>+SUM(U16:U18)</f>
        <v>302</v>
      </c>
      <c r="W19" s="10">
        <f>+SUM(W16:W18)</f>
        <v>0</v>
      </c>
      <c r="Y19" s="10">
        <f>+SUM(Y16:Y18)</f>
        <v>0</v>
      </c>
      <c r="AA19" s="10">
        <f>+SUM(AA16:AA18)</f>
        <v>0</v>
      </c>
      <c r="AC19" s="10">
        <f>+SUM(AC16:AC18)</f>
        <v>0</v>
      </c>
    </row>
  </sheetData>
  <mergeCells count="31">
    <mergeCell ref="AG12:AG14"/>
    <mergeCell ref="AF12:AF14"/>
    <mergeCell ref="AG10:AG11"/>
    <mergeCell ref="AF10:AF11"/>
    <mergeCell ref="AC6:AC8"/>
    <mergeCell ref="AA6:AA8"/>
    <mergeCell ref="Y6:Y8"/>
    <mergeCell ref="W6:W8"/>
    <mergeCell ref="AF6:AF8"/>
    <mergeCell ref="AG6:AG8"/>
    <mergeCell ref="AE6:AE8"/>
    <mergeCell ref="Q6:Q8"/>
    <mergeCell ref="R6:R8"/>
    <mergeCell ref="T6:T8"/>
    <mergeCell ref="U6:U8"/>
    <mergeCell ref="M3:O3"/>
    <mergeCell ref="T4:U4"/>
    <mergeCell ref="Q4:R4"/>
    <mergeCell ref="K6:K8"/>
    <mergeCell ref="M6:M8"/>
    <mergeCell ref="O6:O8"/>
    <mergeCell ref="E2:H2"/>
    <mergeCell ref="C3:C4"/>
    <mergeCell ref="E3:E4"/>
    <mergeCell ref="G3:H4"/>
    <mergeCell ref="J3:K4"/>
    <mergeCell ref="C6:C8"/>
    <mergeCell ref="E6:E8"/>
    <mergeCell ref="G6:G8"/>
    <mergeCell ref="H6:H8"/>
    <mergeCell ref="J6:J8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8, 2021 
Prepared by the Office of Edward P. McGettigan, Atlantic County Clerk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zoomScale="75" zoomScaleNormal="75" workbookViewId="0">
      <selection activeCell="S12" sqref="S12"/>
    </sheetView>
  </sheetViews>
  <sheetFormatPr defaultRowHeight="15" x14ac:dyDescent="0.25"/>
  <cols>
    <col min="1" max="1" width="16.5703125" bestFit="1" customWidth="1"/>
    <col min="2" max="2" width="1.7109375" customWidth="1"/>
    <col min="3" max="3" width="9.7109375" customWidth="1"/>
    <col min="4" max="4" width="1.7109375" customWidth="1"/>
    <col min="5" max="5" width="9.7109375" customWidth="1"/>
    <col min="6" max="6" width="1.7109375" customWidth="1"/>
    <col min="7" max="7" width="9.7109375" customWidth="1"/>
    <col min="8" max="8" width="11.28515625" customWidth="1"/>
    <col min="9" max="9" width="1.7109375" customWidth="1"/>
    <col min="10" max="11" width="9.7109375" customWidth="1"/>
    <col min="12" max="12" width="1.7109375" customWidth="1"/>
    <col min="13" max="13" width="11.28515625" customWidth="1"/>
    <col min="14" max="14" width="1.7109375" customWidth="1"/>
    <col min="15" max="15" width="9.7109375" customWidth="1"/>
    <col min="16" max="16" width="1.7109375" customWidth="1"/>
    <col min="17" max="18" width="10.7109375" customWidth="1"/>
    <col min="19" max="19" width="1.7109375" customWidth="1"/>
    <col min="20" max="20" width="10.85546875" customWidth="1"/>
    <col min="21" max="21" width="10.5703125" customWidth="1"/>
    <col min="22" max="22" width="1.7109375" customWidth="1"/>
    <col min="23" max="23" width="9.7109375" customWidth="1"/>
    <col min="24" max="24" width="8.5703125" customWidth="1"/>
    <col min="25" max="25" width="11.28515625" customWidth="1"/>
    <col min="26" max="45" width="13.42578125" customWidth="1"/>
  </cols>
  <sheetData>
    <row r="1" spans="1:25" x14ac:dyDescent="0.25"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</row>
    <row r="2" spans="1:25" x14ac:dyDescent="0.25">
      <c r="C2" s="50"/>
      <c r="D2" s="23"/>
      <c r="E2" s="104" t="s">
        <v>196</v>
      </c>
      <c r="F2" s="104"/>
      <c r="G2" s="104"/>
      <c r="H2" s="104"/>
      <c r="I2" s="23"/>
      <c r="J2" s="6"/>
      <c r="K2" s="6"/>
      <c r="L2" s="23"/>
      <c r="M2" s="52"/>
      <c r="N2" s="23"/>
      <c r="O2" s="13"/>
      <c r="P2" s="23"/>
      <c r="Q2" s="59"/>
      <c r="R2" s="59"/>
      <c r="S2" s="23"/>
      <c r="T2" s="59"/>
      <c r="U2" s="59"/>
      <c r="V2" s="23"/>
      <c r="W2" s="23"/>
      <c r="X2" s="23"/>
      <c r="Y2" s="23"/>
    </row>
    <row r="3" spans="1:25" x14ac:dyDescent="0.25">
      <c r="C3" s="105" t="s">
        <v>189</v>
      </c>
      <c r="D3" s="22"/>
      <c r="E3" s="104" t="s">
        <v>195</v>
      </c>
      <c r="F3" s="22"/>
      <c r="G3" s="105" t="s">
        <v>5</v>
      </c>
      <c r="H3" s="105"/>
      <c r="I3" s="22"/>
      <c r="J3" s="105" t="s">
        <v>208</v>
      </c>
      <c r="K3" s="105"/>
      <c r="L3" s="22"/>
      <c r="M3" s="104" t="s">
        <v>209</v>
      </c>
      <c r="N3" s="104"/>
      <c r="O3" s="104"/>
      <c r="P3" s="22"/>
      <c r="Q3" s="59"/>
      <c r="R3" s="59"/>
      <c r="S3" s="22"/>
      <c r="T3" s="59"/>
      <c r="U3" s="59"/>
      <c r="V3" s="22"/>
      <c r="W3" s="23"/>
      <c r="X3" s="23"/>
      <c r="Y3" s="23"/>
    </row>
    <row r="4" spans="1:25" x14ac:dyDescent="0.25">
      <c r="C4" s="105"/>
      <c r="D4" s="22"/>
      <c r="E4" s="104"/>
      <c r="F4" s="22"/>
      <c r="G4" s="105"/>
      <c r="H4" s="105"/>
      <c r="I4" s="22"/>
      <c r="J4" s="105"/>
      <c r="K4" s="105"/>
      <c r="L4" s="22"/>
      <c r="M4" s="54" t="s">
        <v>240</v>
      </c>
      <c r="N4" s="22"/>
      <c r="O4" s="50" t="s">
        <v>216</v>
      </c>
      <c r="P4" s="22"/>
      <c r="Q4" s="119" t="s">
        <v>221</v>
      </c>
      <c r="R4" s="119"/>
      <c r="S4" s="22"/>
      <c r="T4" s="119" t="s">
        <v>221</v>
      </c>
      <c r="U4" s="119"/>
      <c r="V4" s="22"/>
      <c r="W4" s="23"/>
      <c r="X4" s="23"/>
      <c r="Y4" s="23"/>
    </row>
    <row r="5" spans="1:25" ht="5.0999999999999996" customHeight="1" thickBot="1" x14ac:dyDescent="0.3">
      <c r="C5" s="50"/>
      <c r="D5" s="22"/>
      <c r="E5" s="12"/>
      <c r="F5" s="22"/>
      <c r="G5" s="7"/>
      <c r="H5" s="7"/>
      <c r="I5" s="22"/>
      <c r="J5" s="13"/>
      <c r="K5" s="13"/>
      <c r="L5" s="22"/>
      <c r="M5" s="13"/>
      <c r="N5" s="22"/>
      <c r="O5" s="13"/>
      <c r="P5" s="22"/>
      <c r="Q5" s="13"/>
      <c r="R5" s="13"/>
      <c r="S5" s="22"/>
      <c r="T5" s="13"/>
      <c r="U5" s="20"/>
      <c r="V5" s="22"/>
      <c r="W5" s="33"/>
      <c r="X5" s="33"/>
      <c r="Y5" s="33"/>
    </row>
    <row r="6" spans="1:25" ht="15" customHeight="1" x14ac:dyDescent="0.25">
      <c r="C6" s="107" t="str">
        <f>+'Leed Sheet (D)'!C6:C8</f>
        <v>Philip Murphy</v>
      </c>
      <c r="D6" s="13"/>
      <c r="E6" s="107" t="str">
        <f>+'Leed Sheet (D)'!J6:J8</f>
        <v>Vince Mazzeo</v>
      </c>
      <c r="F6" s="13"/>
      <c r="G6" s="116" t="str">
        <f>+'Leed Sheet (D)'!L6:L8</f>
        <v>John Armato</v>
      </c>
      <c r="H6" s="113" t="str">
        <f>+'Leed Sheet (D)'!M6:M8</f>
        <v>Caren Fitzpatrick</v>
      </c>
      <c r="I6" s="13"/>
      <c r="J6" s="116" t="str">
        <f>+'Leed Sheet (D)'!Y6:Y8</f>
        <v>Lisa Jiampetti</v>
      </c>
      <c r="K6" s="113" t="str">
        <f>+'Leed Sheet (D)'!Z6:Z8</f>
        <v>Mico Lucide</v>
      </c>
      <c r="L6" s="13"/>
      <c r="M6" s="110" t="str">
        <f>+'Leed Sheet (D)'!AB6:AB8</f>
        <v>Celeste Fernandez</v>
      </c>
      <c r="N6" s="13"/>
      <c r="O6" s="110" t="str">
        <f>+'Leed Sheet (D)'!AD6:AD8</f>
        <v>Jelani Gandy</v>
      </c>
      <c r="P6" s="13"/>
      <c r="Q6" s="116" t="str">
        <f>+'Leed Sheet (D)'!AH6:AH8</f>
        <v>Robert J. Campbell</v>
      </c>
      <c r="R6" s="113" t="str">
        <f>+'Leed Sheet (D)'!AI6:AI8</f>
        <v>William "Wick" Ward</v>
      </c>
      <c r="S6" s="13"/>
      <c r="T6" s="116" t="str">
        <f>+'Leed Sheet (D)'!AK6:AK8</f>
        <v>Joyce Mollineaux</v>
      </c>
      <c r="U6" s="113" t="str">
        <f>+'Leed Sheet (D)'!AL6:AL8</f>
        <v>Sherri Parmenter</v>
      </c>
      <c r="V6" s="13"/>
      <c r="W6" s="127" t="s">
        <v>224</v>
      </c>
      <c r="X6" s="120" t="s">
        <v>225</v>
      </c>
      <c r="Y6" s="124" t="s">
        <v>226</v>
      </c>
    </row>
    <row r="7" spans="1:25" x14ac:dyDescent="0.25">
      <c r="C7" s="108"/>
      <c r="D7" s="13"/>
      <c r="E7" s="108"/>
      <c r="F7" s="13"/>
      <c r="G7" s="117"/>
      <c r="H7" s="114"/>
      <c r="I7" s="13"/>
      <c r="J7" s="117"/>
      <c r="K7" s="114"/>
      <c r="L7" s="13"/>
      <c r="M7" s="111"/>
      <c r="N7" s="13"/>
      <c r="O7" s="111"/>
      <c r="P7" s="13"/>
      <c r="Q7" s="117"/>
      <c r="R7" s="114"/>
      <c r="S7" s="13"/>
      <c r="T7" s="117"/>
      <c r="U7" s="114"/>
      <c r="V7" s="13"/>
      <c r="W7" s="128"/>
      <c r="X7" s="121"/>
      <c r="Y7" s="125"/>
    </row>
    <row r="8" spans="1:25" ht="15.75" thickBot="1" x14ac:dyDescent="0.3">
      <c r="C8" s="109"/>
      <c r="D8" s="13"/>
      <c r="E8" s="109"/>
      <c r="F8" s="13"/>
      <c r="G8" s="118"/>
      <c r="H8" s="115"/>
      <c r="I8" s="13"/>
      <c r="J8" s="118"/>
      <c r="K8" s="115"/>
      <c r="L8" s="13"/>
      <c r="M8" s="112"/>
      <c r="N8" s="13"/>
      <c r="O8" s="112"/>
      <c r="P8" s="13"/>
      <c r="Q8" s="118"/>
      <c r="R8" s="115"/>
      <c r="S8" s="13"/>
      <c r="T8" s="118"/>
      <c r="U8" s="115"/>
      <c r="V8" s="13"/>
      <c r="W8" s="129"/>
      <c r="X8" s="122"/>
      <c r="Y8" s="126"/>
    </row>
    <row r="9" spans="1:25" ht="5.0999999999999996" customHeight="1" x14ac:dyDescent="0.25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2"/>
      <c r="X9" s="12"/>
      <c r="Y9" s="12"/>
    </row>
    <row r="10" spans="1:25" x14ac:dyDescent="0.25">
      <c r="A10" t="s">
        <v>21</v>
      </c>
      <c r="C10" s="8">
        <v>30</v>
      </c>
      <c r="E10" s="8">
        <v>28</v>
      </c>
      <c r="G10" s="8">
        <v>23</v>
      </c>
      <c r="H10" s="8">
        <v>24</v>
      </c>
      <c r="J10" s="8">
        <v>24</v>
      </c>
      <c r="K10" s="8">
        <v>4</v>
      </c>
      <c r="M10" s="8">
        <v>25</v>
      </c>
      <c r="O10" s="8">
        <v>25</v>
      </c>
      <c r="Q10" s="8">
        <v>26</v>
      </c>
      <c r="R10" s="8">
        <v>21</v>
      </c>
      <c r="T10" s="8">
        <v>25</v>
      </c>
      <c r="U10" s="8">
        <v>22</v>
      </c>
      <c r="W10" s="8">
        <v>32</v>
      </c>
      <c r="X10" s="14">
        <v>25</v>
      </c>
      <c r="Y10" s="14">
        <v>0</v>
      </c>
    </row>
    <row r="11" spans="1:25" ht="15.75" thickBot="1" x14ac:dyDescent="0.3"/>
    <row r="12" spans="1:25" ht="15.75" thickBot="1" x14ac:dyDescent="0.3">
      <c r="A12" s="16" t="s">
        <v>30</v>
      </c>
      <c r="B12" s="7"/>
      <c r="C12" s="10">
        <f>+C10</f>
        <v>30</v>
      </c>
      <c r="E12" s="10">
        <f t="shared" ref="E12:U12" si="0">+E10</f>
        <v>28</v>
      </c>
      <c r="G12" s="10">
        <f t="shared" si="0"/>
        <v>23</v>
      </c>
      <c r="H12" s="10">
        <f t="shared" si="0"/>
        <v>24</v>
      </c>
      <c r="J12" s="10">
        <f t="shared" si="0"/>
        <v>24</v>
      </c>
      <c r="K12" s="10">
        <f t="shared" si="0"/>
        <v>4</v>
      </c>
      <c r="M12" s="10">
        <f t="shared" si="0"/>
        <v>25</v>
      </c>
      <c r="O12" s="10">
        <f t="shared" si="0"/>
        <v>25</v>
      </c>
      <c r="Q12" s="10">
        <f t="shared" si="0"/>
        <v>26</v>
      </c>
      <c r="R12" s="10">
        <f t="shared" si="0"/>
        <v>21</v>
      </c>
      <c r="T12" s="10">
        <f t="shared" si="0"/>
        <v>25</v>
      </c>
      <c r="U12" s="10">
        <f t="shared" si="0"/>
        <v>22</v>
      </c>
      <c r="W12" s="10">
        <f>+SUM(W10:W10)</f>
        <v>32</v>
      </c>
      <c r="X12" s="10">
        <f>+SUM(X10:X10)</f>
        <v>25</v>
      </c>
      <c r="Y12" s="10">
        <f>+SUM(Y10:Y10)</f>
        <v>0</v>
      </c>
    </row>
    <row r="13" spans="1:25" x14ac:dyDescent="0.25">
      <c r="A13" s="17" t="s">
        <v>31</v>
      </c>
      <c r="B13" s="7"/>
      <c r="C13" s="26">
        <v>24</v>
      </c>
      <c r="D13" s="47"/>
      <c r="E13" s="26">
        <v>25</v>
      </c>
      <c r="F13" s="47"/>
      <c r="G13" s="26">
        <v>22</v>
      </c>
      <c r="H13" s="26">
        <v>23</v>
      </c>
      <c r="I13" s="47"/>
      <c r="J13" s="26">
        <v>23</v>
      </c>
      <c r="K13" s="26">
        <v>1</v>
      </c>
      <c r="L13" s="47"/>
      <c r="M13" s="26">
        <v>23</v>
      </c>
      <c r="N13" s="47"/>
      <c r="O13" s="26">
        <v>22</v>
      </c>
      <c r="P13" s="47"/>
      <c r="Q13" s="26">
        <v>22</v>
      </c>
      <c r="R13" s="26">
        <v>20</v>
      </c>
      <c r="S13" s="47"/>
      <c r="T13" s="26">
        <v>22</v>
      </c>
      <c r="U13" s="26">
        <v>22</v>
      </c>
      <c r="V13" s="47"/>
    </row>
    <row r="14" spans="1:25" ht="15.75" thickBot="1" x14ac:dyDescent="0.3">
      <c r="A14" s="18" t="s">
        <v>32</v>
      </c>
      <c r="B14" s="7"/>
      <c r="C14" s="27">
        <v>0</v>
      </c>
      <c r="D14" s="47"/>
      <c r="E14" s="27">
        <v>0</v>
      </c>
      <c r="F14" s="47"/>
      <c r="G14" s="27">
        <v>0</v>
      </c>
      <c r="H14" s="27">
        <v>0</v>
      </c>
      <c r="I14" s="47"/>
      <c r="J14" s="27">
        <v>0</v>
      </c>
      <c r="K14" s="27">
        <v>0</v>
      </c>
      <c r="L14" s="47"/>
      <c r="M14" s="27">
        <v>0</v>
      </c>
      <c r="N14" s="47"/>
      <c r="O14" s="27">
        <v>0</v>
      </c>
      <c r="P14" s="47"/>
      <c r="Q14" s="27">
        <v>0</v>
      </c>
      <c r="R14" s="27">
        <v>0</v>
      </c>
      <c r="S14" s="47"/>
      <c r="T14" s="27">
        <v>0</v>
      </c>
      <c r="U14" s="27">
        <v>0</v>
      </c>
      <c r="V14" s="47"/>
    </row>
    <row r="15" spans="1:25" ht="15.75" thickBot="1" x14ac:dyDescent="0.3">
      <c r="A15" s="16" t="s">
        <v>34</v>
      </c>
      <c r="B15" s="7"/>
      <c r="C15" s="10">
        <f>+SUM(C12:C14)</f>
        <v>54</v>
      </c>
      <c r="E15" s="10">
        <f>+SUM(E12:E14)</f>
        <v>53</v>
      </c>
      <c r="G15" s="10">
        <f>+SUM(G12:G14)</f>
        <v>45</v>
      </c>
      <c r="H15" s="10">
        <f>+SUM(H12:H14)</f>
        <v>47</v>
      </c>
      <c r="J15" s="10">
        <f>+SUM(J12:J14)</f>
        <v>47</v>
      </c>
      <c r="K15" s="10">
        <f>+SUM(K12:K14)</f>
        <v>5</v>
      </c>
      <c r="M15" s="10">
        <f>+SUM(M12:M14)</f>
        <v>48</v>
      </c>
      <c r="O15" s="10">
        <f>+SUM(O12:O14)</f>
        <v>47</v>
      </c>
      <c r="Q15" s="10">
        <f>+SUM(Q12:Q14)</f>
        <v>48</v>
      </c>
      <c r="R15" s="10">
        <f>+SUM(R12:R14)</f>
        <v>41</v>
      </c>
      <c r="T15" s="10">
        <f>+SUM(T12:T14)</f>
        <v>47</v>
      </c>
      <c r="U15" s="10">
        <f>+SUM(U12:U14)</f>
        <v>44</v>
      </c>
    </row>
  </sheetData>
  <mergeCells count="23">
    <mergeCell ref="W6:W8"/>
    <mergeCell ref="X6:X8"/>
    <mergeCell ref="Y6:Y8"/>
    <mergeCell ref="T4:U4"/>
    <mergeCell ref="C6:C8"/>
    <mergeCell ref="E6:E8"/>
    <mergeCell ref="G6:G8"/>
    <mergeCell ref="H6:H8"/>
    <mergeCell ref="J6:J8"/>
    <mergeCell ref="K6:K8"/>
    <mergeCell ref="M6:M8"/>
    <mergeCell ref="O6:O8"/>
    <mergeCell ref="Q6:Q8"/>
    <mergeCell ref="R6:R8"/>
    <mergeCell ref="T6:T8"/>
    <mergeCell ref="U6:U8"/>
    <mergeCell ref="M3:O3"/>
    <mergeCell ref="Q4:R4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8, 2021 
Prepared by the Office of Edward P. McGettigan, Atlantic County Clerk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7.5703125" bestFit="1" customWidth="1"/>
    <col min="2" max="2" width="1.7109375" customWidth="1"/>
    <col min="3" max="3" width="9.7109375" customWidth="1"/>
    <col min="4" max="4" width="1.7109375" customWidth="1"/>
    <col min="5" max="5" width="9.7109375" customWidth="1"/>
    <col min="6" max="6" width="1.7109375" customWidth="1"/>
    <col min="7" max="7" width="9.7109375" customWidth="1"/>
    <col min="8" max="8" width="10.7109375" customWidth="1"/>
    <col min="9" max="9" width="1.7109375" customWidth="1"/>
    <col min="10" max="11" width="9.7109375" customWidth="1"/>
    <col min="12" max="12" width="1.7109375" customWidth="1"/>
    <col min="13" max="13" width="10.7109375" customWidth="1"/>
    <col min="14" max="14" width="1.7109375" customWidth="1"/>
    <col min="15" max="15" width="9.7109375" customWidth="1"/>
    <col min="16" max="16" width="1.7109375" customWidth="1"/>
    <col min="17" max="18" width="10.7109375" customWidth="1"/>
    <col min="19" max="19" width="1.7109375" customWidth="1"/>
    <col min="20" max="21" width="10.42578125" customWidth="1"/>
    <col min="22" max="22" width="1.7109375" customWidth="1"/>
    <col min="23" max="23" width="9.7109375" customWidth="1"/>
    <col min="24" max="24" width="8.5703125" customWidth="1"/>
    <col min="25" max="25" width="11.140625" customWidth="1"/>
    <col min="26" max="45" width="13.42578125" customWidth="1"/>
  </cols>
  <sheetData>
    <row r="1" spans="1:25" x14ac:dyDescent="0.25">
      <c r="W1" s="23"/>
      <c r="X1" s="23"/>
      <c r="Y1" s="23"/>
    </row>
    <row r="2" spans="1:25" x14ac:dyDescent="0.25">
      <c r="C2" s="50"/>
      <c r="D2" s="23"/>
      <c r="E2" s="104" t="s">
        <v>196</v>
      </c>
      <c r="F2" s="104"/>
      <c r="G2" s="104"/>
      <c r="H2" s="104"/>
      <c r="I2" s="23"/>
      <c r="J2" s="6"/>
      <c r="K2" s="6"/>
      <c r="L2" s="23"/>
      <c r="M2" s="52"/>
      <c r="N2" s="23"/>
      <c r="O2" s="13"/>
      <c r="P2" s="23"/>
      <c r="Q2" s="59"/>
      <c r="R2" s="59"/>
      <c r="S2" s="23"/>
      <c r="T2" s="59"/>
      <c r="U2" s="59"/>
      <c r="V2" s="23"/>
      <c r="W2" s="23"/>
      <c r="X2" s="23"/>
      <c r="Y2" s="23"/>
    </row>
    <row r="3" spans="1:25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23"/>
      <c r="X3" s="23"/>
      <c r="Y3" s="23"/>
    </row>
    <row r="4" spans="1:25" x14ac:dyDescent="0.25">
      <c r="C4" s="105"/>
      <c r="D4" s="23"/>
      <c r="E4" s="10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50" t="s">
        <v>216</v>
      </c>
      <c r="P4" s="23"/>
      <c r="Q4" s="119" t="s">
        <v>221</v>
      </c>
      <c r="R4" s="119"/>
      <c r="S4" s="23"/>
      <c r="T4" s="119" t="s">
        <v>221</v>
      </c>
      <c r="U4" s="119"/>
      <c r="V4" s="23"/>
      <c r="W4" s="23"/>
      <c r="X4" s="23"/>
      <c r="Y4" s="23"/>
    </row>
    <row r="5" spans="1:25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23"/>
      <c r="Q5" s="13"/>
      <c r="R5" s="13"/>
      <c r="S5" s="23"/>
      <c r="T5" s="13"/>
      <c r="U5" s="20"/>
      <c r="V5" s="23"/>
      <c r="W5" s="33"/>
      <c r="X5" s="33"/>
      <c r="Y5" s="33"/>
    </row>
    <row r="6" spans="1:25" ht="15" customHeight="1" x14ac:dyDescent="0.25">
      <c r="C6" s="107" t="str">
        <f>+'Leed Sheet (D)'!C6:C8</f>
        <v>Philip Murphy</v>
      </c>
      <c r="D6" s="23"/>
      <c r="E6" s="107" t="str">
        <f>+'Leed Sheet (D)'!J6:J8</f>
        <v>Vince Mazzeo</v>
      </c>
      <c r="F6" s="23"/>
      <c r="G6" s="116" t="str">
        <f>+'Leed Sheet (D)'!L6:L8</f>
        <v>John Armato</v>
      </c>
      <c r="H6" s="113" t="str">
        <f>+'Leed Sheet (D)'!M6:M8</f>
        <v>Caren Fitzpatrick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0" t="str">
        <f>+'Leed Sheet (D)'!AD6:AD8</f>
        <v>Jelani Gandy</v>
      </c>
      <c r="P6" s="23"/>
      <c r="Q6" s="116" t="str">
        <f>+'Leed Sheet (D)'!AH6:AH8</f>
        <v>Robert J. Campbell</v>
      </c>
      <c r="R6" s="113" t="str">
        <f>+'Leed Sheet (D)'!AI6:AI8</f>
        <v>William "Wick" Ward</v>
      </c>
      <c r="S6" s="23"/>
      <c r="T6" s="116" t="str">
        <f>+'Leed Sheet (D)'!AK6:AK8</f>
        <v>Joyce Mollineaux</v>
      </c>
      <c r="U6" s="113" t="str">
        <f>+'Leed Sheet (D)'!AL6:AL8</f>
        <v>Sherri Parmenter</v>
      </c>
      <c r="V6" s="23"/>
      <c r="W6" s="127" t="s">
        <v>224</v>
      </c>
      <c r="X6" s="120" t="s">
        <v>225</v>
      </c>
      <c r="Y6" s="124" t="s">
        <v>226</v>
      </c>
    </row>
    <row r="7" spans="1:25" x14ac:dyDescent="0.25"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1"/>
      <c r="P7" s="23"/>
      <c r="Q7" s="117"/>
      <c r="R7" s="114"/>
      <c r="S7" s="23"/>
      <c r="T7" s="117"/>
      <c r="U7" s="114"/>
      <c r="V7" s="23"/>
      <c r="W7" s="128"/>
      <c r="X7" s="121"/>
      <c r="Y7" s="125"/>
    </row>
    <row r="8" spans="1:25" ht="15.75" thickBot="1" x14ac:dyDescent="0.3"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2"/>
      <c r="P8" s="23"/>
      <c r="Q8" s="118"/>
      <c r="R8" s="115"/>
      <c r="S8" s="23"/>
      <c r="T8" s="118"/>
      <c r="U8" s="115"/>
      <c r="V8" s="23"/>
      <c r="W8" s="129"/>
      <c r="X8" s="122"/>
      <c r="Y8" s="126"/>
    </row>
    <row r="9" spans="1:25" ht="5.0999999999999996" customHeight="1" x14ac:dyDescent="0.25">
      <c r="C9" s="13"/>
      <c r="E9" s="13"/>
      <c r="G9" s="13"/>
      <c r="H9" s="13"/>
      <c r="J9" s="13"/>
      <c r="K9" s="13"/>
      <c r="M9" s="13"/>
      <c r="O9" s="13"/>
      <c r="Q9" s="13"/>
      <c r="R9" s="13"/>
      <c r="T9" s="13"/>
      <c r="U9" s="13"/>
      <c r="W9" s="12"/>
      <c r="X9" s="12"/>
      <c r="Y9" s="12"/>
    </row>
    <row r="10" spans="1:25" x14ac:dyDescent="0.25">
      <c r="A10" t="s">
        <v>150</v>
      </c>
      <c r="C10" s="8">
        <v>61</v>
      </c>
      <c r="E10" s="8">
        <v>60</v>
      </c>
      <c r="G10" s="8">
        <v>59</v>
      </c>
      <c r="H10" s="8">
        <v>58</v>
      </c>
      <c r="J10" s="8">
        <v>50</v>
      </c>
      <c r="K10" s="8">
        <v>7</v>
      </c>
      <c r="M10" s="8">
        <v>55</v>
      </c>
      <c r="O10" s="8">
        <v>55</v>
      </c>
      <c r="Q10" s="8">
        <v>55</v>
      </c>
      <c r="R10" s="8">
        <v>51</v>
      </c>
      <c r="T10" s="8">
        <v>52</v>
      </c>
      <c r="U10" s="8">
        <v>52</v>
      </c>
      <c r="W10" s="8">
        <v>65</v>
      </c>
      <c r="X10" s="130">
        <v>117</v>
      </c>
      <c r="Y10" s="130">
        <v>13</v>
      </c>
    </row>
    <row r="11" spans="1:25" x14ac:dyDescent="0.25">
      <c r="A11" t="s">
        <v>151</v>
      </c>
      <c r="C11" s="8">
        <v>53</v>
      </c>
      <c r="E11" s="8">
        <v>54</v>
      </c>
      <c r="G11" s="8">
        <v>49</v>
      </c>
      <c r="H11" s="8">
        <v>50</v>
      </c>
      <c r="J11" s="8">
        <v>52</v>
      </c>
      <c r="K11" s="8">
        <v>2</v>
      </c>
      <c r="M11" s="8">
        <v>50</v>
      </c>
      <c r="O11" s="8">
        <v>50</v>
      </c>
      <c r="Q11" s="8">
        <v>51</v>
      </c>
      <c r="R11" s="8">
        <v>49</v>
      </c>
      <c r="T11" s="8">
        <v>50</v>
      </c>
      <c r="U11" s="8">
        <v>49</v>
      </c>
      <c r="W11" s="8">
        <v>57</v>
      </c>
      <c r="X11" s="131"/>
      <c r="Y11" s="131"/>
    </row>
    <row r="12" spans="1:25" x14ac:dyDescent="0.25">
      <c r="A12" t="s">
        <v>152</v>
      </c>
      <c r="C12" s="8">
        <v>53</v>
      </c>
      <c r="E12" s="8">
        <v>50</v>
      </c>
      <c r="G12" s="8">
        <v>50</v>
      </c>
      <c r="H12" s="8">
        <v>50</v>
      </c>
      <c r="J12" s="8">
        <v>46</v>
      </c>
      <c r="K12" s="8">
        <v>7</v>
      </c>
      <c r="M12" s="8">
        <v>50</v>
      </c>
      <c r="O12" s="8">
        <v>51</v>
      </c>
      <c r="Q12" s="8">
        <v>50</v>
      </c>
      <c r="R12" s="8">
        <v>47</v>
      </c>
      <c r="T12" s="8">
        <v>50</v>
      </c>
      <c r="U12" s="8">
        <v>48</v>
      </c>
      <c r="W12" s="8">
        <v>54</v>
      </c>
      <c r="X12" s="131"/>
      <c r="Y12" s="131"/>
    </row>
    <row r="13" spans="1:25" x14ac:dyDescent="0.25">
      <c r="A13" t="s">
        <v>153</v>
      </c>
      <c r="C13" s="8">
        <v>31</v>
      </c>
      <c r="E13" s="8">
        <v>31</v>
      </c>
      <c r="G13" s="8">
        <v>31</v>
      </c>
      <c r="H13" s="8">
        <v>32</v>
      </c>
      <c r="J13" s="8">
        <v>30</v>
      </c>
      <c r="K13" s="8">
        <v>1</v>
      </c>
      <c r="M13" s="8">
        <v>30</v>
      </c>
      <c r="O13" s="8">
        <v>30</v>
      </c>
      <c r="Q13" s="8">
        <v>30</v>
      </c>
      <c r="R13" s="8">
        <v>30</v>
      </c>
      <c r="T13" s="8">
        <v>29</v>
      </c>
      <c r="U13" s="8">
        <v>30</v>
      </c>
      <c r="W13" s="8">
        <v>33</v>
      </c>
      <c r="X13" s="132"/>
      <c r="Y13" s="132"/>
    </row>
    <row r="14" spans="1:25" ht="15.75" thickBot="1" x14ac:dyDescent="0.3"/>
    <row r="15" spans="1:25" ht="15.75" thickBot="1" x14ac:dyDescent="0.3">
      <c r="A15" s="16" t="s">
        <v>30</v>
      </c>
      <c r="B15" s="7"/>
      <c r="C15" s="10">
        <f>+SUM(C10:C13)</f>
        <v>198</v>
      </c>
      <c r="E15" s="10">
        <f>+SUM(E10:E13)</f>
        <v>195</v>
      </c>
      <c r="G15" s="10">
        <f t="shared" ref="G15:O15" si="0">+SUM(G10:G13)</f>
        <v>189</v>
      </c>
      <c r="H15" s="10">
        <f t="shared" si="0"/>
        <v>190</v>
      </c>
      <c r="J15" s="10">
        <f t="shared" si="0"/>
        <v>178</v>
      </c>
      <c r="K15" s="10">
        <f t="shared" si="0"/>
        <v>17</v>
      </c>
      <c r="M15" s="10">
        <f t="shared" si="0"/>
        <v>185</v>
      </c>
      <c r="O15" s="10">
        <f t="shared" si="0"/>
        <v>186</v>
      </c>
      <c r="Q15" s="10">
        <f t="shared" ref="Q15:R15" si="1">+SUM(Q10:Q13)</f>
        <v>186</v>
      </c>
      <c r="R15" s="10">
        <f t="shared" si="1"/>
        <v>177</v>
      </c>
      <c r="T15" s="10">
        <f t="shared" ref="T15" si="2">+SUM(T10:T13)</f>
        <v>181</v>
      </c>
      <c r="U15" s="10">
        <f t="shared" ref="U15" si="3">+SUM(U10:U13)</f>
        <v>179</v>
      </c>
      <c r="W15" s="10">
        <f>+SUM(W10:W13)</f>
        <v>209</v>
      </c>
      <c r="X15" s="10">
        <f>+SUM(X10:X13)</f>
        <v>117</v>
      </c>
      <c r="Y15" s="10">
        <f>+SUM(Y10:Y13)</f>
        <v>13</v>
      </c>
    </row>
    <row r="16" spans="1:25" x14ac:dyDescent="0.25">
      <c r="A16" s="17" t="s">
        <v>31</v>
      </c>
      <c r="B16" s="7"/>
      <c r="C16" s="26">
        <v>116</v>
      </c>
      <c r="E16" s="26">
        <v>110</v>
      </c>
      <c r="G16" s="26">
        <v>108</v>
      </c>
      <c r="H16" s="26">
        <v>105</v>
      </c>
      <c r="J16" s="26">
        <v>103</v>
      </c>
      <c r="K16" s="26">
        <v>10</v>
      </c>
      <c r="M16" s="26">
        <v>105</v>
      </c>
      <c r="O16" s="26">
        <v>104</v>
      </c>
      <c r="Q16" s="26">
        <v>107</v>
      </c>
      <c r="R16" s="26">
        <v>102</v>
      </c>
      <c r="T16" s="26">
        <v>104</v>
      </c>
      <c r="U16" s="26">
        <v>107</v>
      </c>
    </row>
    <row r="17" spans="1:21" ht="15.75" thickBot="1" x14ac:dyDescent="0.3">
      <c r="A17" s="18" t="s">
        <v>32</v>
      </c>
      <c r="B17" s="7"/>
      <c r="C17" s="27">
        <v>12</v>
      </c>
      <c r="E17" s="27">
        <v>11</v>
      </c>
      <c r="G17" s="27">
        <v>11</v>
      </c>
      <c r="H17" s="27">
        <v>11</v>
      </c>
      <c r="J17" s="27">
        <v>12</v>
      </c>
      <c r="K17" s="27">
        <v>0</v>
      </c>
      <c r="M17" s="27">
        <v>11</v>
      </c>
      <c r="O17" s="27">
        <v>11</v>
      </c>
      <c r="Q17" s="27">
        <v>12</v>
      </c>
      <c r="R17" s="27">
        <v>11</v>
      </c>
      <c r="T17" s="27">
        <v>12</v>
      </c>
      <c r="U17" s="27">
        <v>9</v>
      </c>
    </row>
    <row r="18" spans="1:21" ht="15.75" thickBot="1" x14ac:dyDescent="0.3">
      <c r="A18" s="16" t="s">
        <v>34</v>
      </c>
      <c r="B18" s="7"/>
      <c r="C18" s="10">
        <f>+SUM(C15:C17)</f>
        <v>326</v>
      </c>
      <c r="E18" s="10">
        <f>+SUM(E15:E17)</f>
        <v>316</v>
      </c>
      <c r="G18" s="10">
        <f>+SUM(G15:G17)</f>
        <v>308</v>
      </c>
      <c r="H18" s="10">
        <f>+SUM(H15:H17)</f>
        <v>306</v>
      </c>
      <c r="J18" s="10">
        <f>+SUM(J15:J17)</f>
        <v>293</v>
      </c>
      <c r="K18" s="10">
        <f>+SUM(K15:K17)</f>
        <v>27</v>
      </c>
      <c r="M18" s="10">
        <f>+SUM(M15:M17)</f>
        <v>301</v>
      </c>
      <c r="O18" s="10">
        <f>+SUM(O15:O17)</f>
        <v>301</v>
      </c>
      <c r="Q18" s="10">
        <f>+SUM(Q15:Q17)</f>
        <v>305</v>
      </c>
      <c r="R18" s="10">
        <f>+SUM(R15:R17)</f>
        <v>290</v>
      </c>
      <c r="T18" s="10">
        <f>+SUM(T15:T17)</f>
        <v>297</v>
      </c>
      <c r="U18" s="10">
        <f>+SUM(U15:U17)</f>
        <v>295</v>
      </c>
    </row>
  </sheetData>
  <mergeCells count="25">
    <mergeCell ref="Y10:Y13"/>
    <mergeCell ref="X10:X13"/>
    <mergeCell ref="W6:W8"/>
    <mergeCell ref="X6:X8"/>
    <mergeCell ref="Y6:Y8"/>
    <mergeCell ref="Q4:R4"/>
    <mergeCell ref="T4:U4"/>
    <mergeCell ref="C6:C8"/>
    <mergeCell ref="E6:E8"/>
    <mergeCell ref="G6:G8"/>
    <mergeCell ref="H6:H8"/>
    <mergeCell ref="J6:J8"/>
    <mergeCell ref="K6:K8"/>
    <mergeCell ref="M6:M8"/>
    <mergeCell ref="O6:O8"/>
    <mergeCell ref="Q6:Q8"/>
    <mergeCell ref="R6:R8"/>
    <mergeCell ref="T6:T8"/>
    <mergeCell ref="U6:U8"/>
    <mergeCell ref="M3:O3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8, 2021 
Prepared by the Office of Edward P. McGettigan, Atlantic County Clerk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0.140625" customWidth="1"/>
    <col min="2" max="2" width="1.7109375" customWidth="1"/>
    <col min="3" max="3" width="9.42578125" customWidth="1"/>
    <col min="4" max="4" width="1.7109375" customWidth="1"/>
    <col min="5" max="5" width="9.42578125" customWidth="1"/>
    <col min="6" max="6" width="1.7109375" customWidth="1"/>
    <col min="7" max="7" width="7.7109375" customWidth="1"/>
    <col min="8" max="8" width="9.7109375" customWidth="1"/>
    <col min="9" max="9" width="1.7109375" customWidth="1"/>
    <col min="10" max="10" width="8.28515625" customWidth="1"/>
    <col min="11" max="11" width="7.7109375" customWidth="1"/>
    <col min="12" max="12" width="1.7109375" customWidth="1"/>
    <col min="13" max="13" width="11.28515625" customWidth="1"/>
    <col min="14" max="14" width="1.7109375" customWidth="1"/>
    <col min="15" max="15" width="9.7109375" customWidth="1"/>
    <col min="16" max="16" width="1.7109375" customWidth="1"/>
    <col min="17" max="17" width="8.7109375" customWidth="1"/>
    <col min="18" max="18" width="10.28515625" customWidth="1"/>
    <col min="19" max="19" width="1.7109375" customWidth="1"/>
    <col min="20" max="21" width="10.28515625" customWidth="1"/>
    <col min="22" max="22" width="1.7109375" customWidth="1"/>
    <col min="23" max="24" width="11.28515625" customWidth="1"/>
    <col min="25" max="25" width="1.7109375" customWidth="1"/>
    <col min="26" max="26" width="10.7109375" style="47" customWidth="1"/>
    <col min="27" max="27" width="1.7109375" customWidth="1"/>
    <col min="28" max="28" width="8.7109375" customWidth="1"/>
    <col min="29" max="29" width="8.5703125" customWidth="1"/>
    <col min="30" max="30" width="11.140625" customWidth="1"/>
    <col min="31" max="50" width="13.42578125" customWidth="1"/>
  </cols>
  <sheetData>
    <row r="1" spans="1:30" x14ac:dyDescent="0.25">
      <c r="AB1" s="23"/>
      <c r="AC1" s="23"/>
      <c r="AD1" s="23"/>
    </row>
    <row r="2" spans="1:30" x14ac:dyDescent="0.25">
      <c r="C2" s="50"/>
      <c r="D2" s="23"/>
      <c r="E2" s="104" t="s">
        <v>196</v>
      </c>
      <c r="F2" s="104"/>
      <c r="G2" s="104"/>
      <c r="H2" s="104"/>
      <c r="I2" s="23"/>
      <c r="J2" s="6"/>
      <c r="K2" s="6"/>
      <c r="L2" s="23"/>
      <c r="M2" s="52"/>
      <c r="N2" s="23"/>
      <c r="O2" s="13"/>
      <c r="P2" s="23"/>
      <c r="Q2" s="59"/>
      <c r="R2" s="59"/>
      <c r="S2" s="23"/>
      <c r="T2" s="59"/>
      <c r="U2" s="59"/>
      <c r="V2" s="23"/>
      <c r="W2" s="23"/>
      <c r="X2" s="23"/>
      <c r="Y2" s="23"/>
      <c r="Z2" s="52" t="s">
        <v>262</v>
      </c>
      <c r="AA2" s="23"/>
      <c r="AB2" s="23"/>
      <c r="AC2" s="23"/>
      <c r="AD2" s="23"/>
    </row>
    <row r="3" spans="1:30" ht="15" customHeight="1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23"/>
      <c r="X3" s="23"/>
      <c r="Y3" s="23"/>
      <c r="Z3" s="52" t="s">
        <v>263</v>
      </c>
      <c r="AA3" s="23"/>
      <c r="AB3" s="23"/>
      <c r="AC3" s="23"/>
      <c r="AD3" s="23"/>
    </row>
    <row r="4" spans="1:30" ht="15" customHeight="1" x14ac:dyDescent="0.25">
      <c r="C4" s="105"/>
      <c r="D4" s="23"/>
      <c r="E4" s="10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50" t="s">
        <v>217</v>
      </c>
      <c r="P4" s="23"/>
      <c r="Q4" s="119" t="s">
        <v>221</v>
      </c>
      <c r="R4" s="119"/>
      <c r="S4" s="23"/>
      <c r="T4" s="119" t="s">
        <v>221</v>
      </c>
      <c r="U4" s="119"/>
      <c r="V4" s="23"/>
      <c r="W4" s="142" t="s">
        <v>78</v>
      </c>
      <c r="X4" s="142"/>
      <c r="Y4" s="23"/>
      <c r="Z4" s="52" t="s">
        <v>46</v>
      </c>
      <c r="AA4" s="23"/>
      <c r="AB4" s="23"/>
      <c r="AC4" s="23"/>
      <c r="AD4" s="23"/>
    </row>
    <row r="5" spans="1:30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23"/>
      <c r="Q5" s="13"/>
      <c r="R5" s="13"/>
      <c r="S5" s="23"/>
      <c r="T5" s="13"/>
      <c r="U5" s="20"/>
      <c r="V5" s="23"/>
      <c r="W5" s="59"/>
      <c r="X5" s="59"/>
      <c r="Y5" s="23"/>
      <c r="Z5" s="52"/>
      <c r="AA5" s="23"/>
      <c r="AB5" s="33"/>
      <c r="AC5" s="33"/>
      <c r="AD5" s="33"/>
    </row>
    <row r="6" spans="1:30" ht="15" customHeight="1" x14ac:dyDescent="0.25">
      <c r="C6" s="107" t="str">
        <f>+'Leed Sheet (D)'!C6:C8</f>
        <v>Philip Murphy</v>
      </c>
      <c r="D6" s="23"/>
      <c r="E6" s="107" t="str">
        <f>+'Leed Sheet (D)'!J6:J8</f>
        <v>Vince Mazzeo</v>
      </c>
      <c r="F6" s="23"/>
      <c r="G6" s="116" t="str">
        <f>+'Leed Sheet (D)'!L6:L8</f>
        <v>John Armato</v>
      </c>
      <c r="H6" s="113" t="str">
        <f>+'Leed Sheet (D)'!M6:M8</f>
        <v>Caren Fitzpatrick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0" t="str">
        <f>+'Leed Sheet (D)'!AF6:AF8</f>
        <v>Dr. William Beyers</v>
      </c>
      <c r="P6" s="23"/>
      <c r="Q6" s="116" t="str">
        <f>+'Leed Sheet (D)'!AH6:AH8</f>
        <v>Robert J. Campbell</v>
      </c>
      <c r="R6" s="113" t="str">
        <f>+'Leed Sheet (D)'!AI6:AI8</f>
        <v>William "Wick" Ward</v>
      </c>
      <c r="S6" s="23"/>
      <c r="T6" s="116" t="str">
        <f>+'Leed Sheet (D)'!AK6:AK8</f>
        <v>Joyce Mollineaux</v>
      </c>
      <c r="U6" s="113" t="str">
        <f>+'Leed Sheet (D)'!AL6:AL8</f>
        <v>Sherri Parmenter</v>
      </c>
      <c r="V6" s="23"/>
      <c r="W6" s="116" t="s">
        <v>260</v>
      </c>
      <c r="X6" s="113" t="s">
        <v>261</v>
      </c>
      <c r="Y6" s="21"/>
      <c r="Z6" s="110" t="s">
        <v>264</v>
      </c>
      <c r="AA6" s="21"/>
      <c r="AB6" s="127" t="s">
        <v>224</v>
      </c>
      <c r="AC6" s="120" t="s">
        <v>225</v>
      </c>
      <c r="AD6" s="124" t="s">
        <v>226</v>
      </c>
    </row>
    <row r="7" spans="1:30" x14ac:dyDescent="0.25"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1"/>
      <c r="P7" s="23"/>
      <c r="Q7" s="117"/>
      <c r="R7" s="114"/>
      <c r="S7" s="23"/>
      <c r="T7" s="117"/>
      <c r="U7" s="114"/>
      <c r="V7" s="23"/>
      <c r="W7" s="117"/>
      <c r="X7" s="114"/>
      <c r="Y7" s="21"/>
      <c r="Z7" s="111"/>
      <c r="AA7" s="21"/>
      <c r="AB7" s="128"/>
      <c r="AC7" s="121"/>
      <c r="AD7" s="125"/>
    </row>
    <row r="8" spans="1:30" ht="15.75" thickBot="1" x14ac:dyDescent="0.3"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2"/>
      <c r="P8" s="23"/>
      <c r="Q8" s="118"/>
      <c r="R8" s="115"/>
      <c r="S8" s="23"/>
      <c r="T8" s="118"/>
      <c r="U8" s="115"/>
      <c r="V8" s="23"/>
      <c r="W8" s="118"/>
      <c r="X8" s="115"/>
      <c r="Y8" s="21"/>
      <c r="Z8" s="112"/>
      <c r="AA8" s="21"/>
      <c r="AB8" s="129"/>
      <c r="AC8" s="122"/>
      <c r="AD8" s="126"/>
    </row>
    <row r="9" spans="1:30" ht="5.0999999999999996" customHeight="1" x14ac:dyDescent="0.25">
      <c r="C9" s="13"/>
      <c r="E9" s="13"/>
      <c r="G9" s="13"/>
      <c r="H9" s="13"/>
      <c r="J9" s="13"/>
      <c r="K9" s="13"/>
      <c r="M9" s="13"/>
      <c r="O9" s="13"/>
      <c r="Q9" s="13"/>
      <c r="R9" s="13"/>
      <c r="T9" s="13"/>
      <c r="U9" s="13"/>
      <c r="W9" s="13"/>
      <c r="X9" s="13"/>
      <c r="Z9" s="13"/>
      <c r="AB9" s="12"/>
      <c r="AC9" s="12"/>
      <c r="AD9" s="12"/>
    </row>
    <row r="10" spans="1:30" x14ac:dyDescent="0.25">
      <c r="A10" t="s">
        <v>154</v>
      </c>
      <c r="B10" s="23"/>
      <c r="C10" s="8">
        <v>54</v>
      </c>
      <c r="E10" s="8">
        <v>51</v>
      </c>
      <c r="G10" s="8">
        <v>49</v>
      </c>
      <c r="H10" s="8">
        <v>50</v>
      </c>
      <c r="J10" s="8">
        <v>46</v>
      </c>
      <c r="K10" s="8">
        <v>5</v>
      </c>
      <c r="M10" s="8">
        <v>50</v>
      </c>
      <c r="O10" s="8">
        <v>49</v>
      </c>
      <c r="Q10" s="8">
        <v>45</v>
      </c>
      <c r="R10" s="8">
        <v>49</v>
      </c>
      <c r="T10" s="8">
        <v>48</v>
      </c>
      <c r="U10" s="8">
        <v>46</v>
      </c>
      <c r="W10" s="8">
        <v>49</v>
      </c>
      <c r="X10" s="8">
        <v>51</v>
      </c>
      <c r="Z10" s="8">
        <v>1</v>
      </c>
      <c r="AB10" s="8">
        <v>56</v>
      </c>
      <c r="AC10" s="130">
        <v>61</v>
      </c>
      <c r="AD10" s="130">
        <v>3</v>
      </c>
    </row>
    <row r="11" spans="1:30" x14ac:dyDescent="0.25">
      <c r="A11" t="s">
        <v>155</v>
      </c>
      <c r="B11" s="23"/>
      <c r="C11" s="8">
        <v>35</v>
      </c>
      <c r="E11" s="8">
        <v>33</v>
      </c>
      <c r="G11" s="8">
        <v>32</v>
      </c>
      <c r="H11" s="8">
        <v>33</v>
      </c>
      <c r="J11" s="8">
        <v>28</v>
      </c>
      <c r="K11" s="8">
        <v>6</v>
      </c>
      <c r="M11" s="8">
        <v>32</v>
      </c>
      <c r="O11" s="8">
        <v>32</v>
      </c>
      <c r="Q11" s="8">
        <v>33</v>
      </c>
      <c r="R11" s="8">
        <v>33</v>
      </c>
      <c r="T11" s="8">
        <v>34</v>
      </c>
      <c r="U11" s="8">
        <v>32</v>
      </c>
      <c r="W11" s="8">
        <v>30</v>
      </c>
      <c r="X11" s="8">
        <v>34</v>
      </c>
      <c r="Z11" s="8">
        <v>6</v>
      </c>
      <c r="AB11" s="8">
        <v>37</v>
      </c>
      <c r="AC11" s="131"/>
      <c r="AD11" s="131"/>
    </row>
    <row r="12" spans="1:30" x14ac:dyDescent="0.25">
      <c r="A12" t="s">
        <v>156</v>
      </c>
      <c r="B12" s="23"/>
      <c r="C12" s="8">
        <v>38</v>
      </c>
      <c r="E12" s="8">
        <v>40</v>
      </c>
      <c r="G12" s="8">
        <v>37</v>
      </c>
      <c r="H12" s="8">
        <v>38</v>
      </c>
      <c r="J12" s="8">
        <v>35</v>
      </c>
      <c r="K12" s="8">
        <v>5</v>
      </c>
      <c r="M12" s="8">
        <v>39</v>
      </c>
      <c r="O12" s="8">
        <v>40</v>
      </c>
      <c r="Q12" s="8">
        <v>39</v>
      </c>
      <c r="R12" s="8">
        <v>37</v>
      </c>
      <c r="T12" s="8">
        <v>39</v>
      </c>
      <c r="U12" s="8">
        <v>37</v>
      </c>
      <c r="W12" s="8">
        <v>40</v>
      </c>
      <c r="X12" s="8">
        <v>42</v>
      </c>
      <c r="Z12" s="8">
        <v>4</v>
      </c>
      <c r="AB12" s="8">
        <v>46</v>
      </c>
      <c r="AC12" s="132"/>
      <c r="AD12" s="132"/>
    </row>
    <row r="13" spans="1:30" ht="15.75" thickBot="1" x14ac:dyDescent="0.3"/>
    <row r="14" spans="1:30" ht="15.75" thickBot="1" x14ac:dyDescent="0.3">
      <c r="A14" s="16" t="s">
        <v>30</v>
      </c>
      <c r="B14" s="7"/>
      <c r="C14" s="10">
        <f>+SUM(C10:C12)</f>
        <v>127</v>
      </c>
      <c r="E14" s="10">
        <f t="shared" ref="E14:Z14" si="0">+SUM(E10:E12)</f>
        <v>124</v>
      </c>
      <c r="G14" s="10">
        <f t="shared" si="0"/>
        <v>118</v>
      </c>
      <c r="H14" s="10">
        <f t="shared" si="0"/>
        <v>121</v>
      </c>
      <c r="J14" s="10">
        <f t="shared" si="0"/>
        <v>109</v>
      </c>
      <c r="K14" s="10">
        <f t="shared" si="0"/>
        <v>16</v>
      </c>
      <c r="M14" s="10">
        <f t="shared" si="0"/>
        <v>121</v>
      </c>
      <c r="O14" s="10">
        <f t="shared" si="0"/>
        <v>121</v>
      </c>
      <c r="Q14" s="10">
        <f t="shared" si="0"/>
        <v>117</v>
      </c>
      <c r="R14" s="10">
        <f t="shared" si="0"/>
        <v>119</v>
      </c>
      <c r="T14" s="10">
        <f t="shared" si="0"/>
        <v>121</v>
      </c>
      <c r="U14" s="10">
        <f t="shared" si="0"/>
        <v>115</v>
      </c>
      <c r="W14" s="10">
        <f t="shared" si="0"/>
        <v>119</v>
      </c>
      <c r="X14" s="10">
        <f t="shared" si="0"/>
        <v>127</v>
      </c>
      <c r="Z14" s="10">
        <f t="shared" si="0"/>
        <v>11</v>
      </c>
      <c r="AB14" s="10">
        <f>+SUM(AB10:AB12)</f>
        <v>139</v>
      </c>
      <c r="AC14" s="10">
        <f>+SUM(AC10:AC12)</f>
        <v>61</v>
      </c>
      <c r="AD14" s="10">
        <f>+SUM(AD10:AD12)</f>
        <v>3</v>
      </c>
    </row>
    <row r="15" spans="1:30" x14ac:dyDescent="0.25">
      <c r="A15" s="17" t="s">
        <v>31</v>
      </c>
      <c r="B15" s="7"/>
      <c r="C15" s="26">
        <v>54</v>
      </c>
      <c r="E15" s="26">
        <v>50</v>
      </c>
      <c r="G15" s="26">
        <v>51</v>
      </c>
      <c r="H15" s="26">
        <v>50</v>
      </c>
      <c r="J15" s="26">
        <v>43</v>
      </c>
      <c r="K15" s="26">
        <v>11</v>
      </c>
      <c r="M15" s="26">
        <v>51</v>
      </c>
      <c r="O15" s="26">
        <v>50</v>
      </c>
      <c r="Q15" s="26">
        <v>52</v>
      </c>
      <c r="R15" s="26">
        <v>48</v>
      </c>
      <c r="T15" s="26">
        <v>51</v>
      </c>
      <c r="U15" s="26">
        <v>48</v>
      </c>
      <c r="W15" s="26">
        <v>54</v>
      </c>
      <c r="X15" s="26">
        <v>52</v>
      </c>
      <c r="Z15" s="26">
        <v>3</v>
      </c>
    </row>
    <row r="16" spans="1:30" ht="15.75" thickBot="1" x14ac:dyDescent="0.3">
      <c r="A16" s="18" t="s">
        <v>32</v>
      </c>
      <c r="B16" s="7"/>
      <c r="C16" s="27">
        <v>2</v>
      </c>
      <c r="E16" s="27">
        <v>2</v>
      </c>
      <c r="G16" s="27">
        <v>2</v>
      </c>
      <c r="H16" s="27">
        <v>2</v>
      </c>
      <c r="J16" s="27">
        <v>2</v>
      </c>
      <c r="K16" s="27">
        <v>1</v>
      </c>
      <c r="M16" s="27">
        <v>2</v>
      </c>
      <c r="O16" s="27">
        <v>2</v>
      </c>
      <c r="Q16" s="27">
        <v>2</v>
      </c>
      <c r="R16" s="27">
        <v>2</v>
      </c>
      <c r="T16" s="27">
        <v>2</v>
      </c>
      <c r="U16" s="27">
        <v>2</v>
      </c>
      <c r="W16" s="27">
        <v>2</v>
      </c>
      <c r="X16" s="27">
        <v>2</v>
      </c>
      <c r="Z16" s="27">
        <v>0</v>
      </c>
    </row>
    <row r="17" spans="1:26" ht="15.75" thickBot="1" x14ac:dyDescent="0.3">
      <c r="A17" s="16" t="s">
        <v>34</v>
      </c>
      <c r="B17" s="7"/>
      <c r="C17" s="10">
        <f>+SUM(C14:C16)</f>
        <v>183</v>
      </c>
      <c r="E17" s="10">
        <f>+SUM(E14:E16)</f>
        <v>176</v>
      </c>
      <c r="G17" s="10">
        <f>+SUM(G14:G16)</f>
        <v>171</v>
      </c>
      <c r="H17" s="10">
        <f>+SUM(H14:H16)</f>
        <v>173</v>
      </c>
      <c r="J17" s="10">
        <f>+SUM(J14:J16)</f>
        <v>154</v>
      </c>
      <c r="K17" s="10">
        <f>+SUM(K14:K16)</f>
        <v>28</v>
      </c>
      <c r="M17" s="10">
        <f>+SUM(M14:M16)</f>
        <v>174</v>
      </c>
      <c r="O17" s="10">
        <f>+SUM(O14:O16)</f>
        <v>173</v>
      </c>
      <c r="Q17" s="10">
        <f>+SUM(Q14:Q16)</f>
        <v>171</v>
      </c>
      <c r="R17" s="10">
        <f>+SUM(R14:R16)</f>
        <v>169</v>
      </c>
      <c r="T17" s="10">
        <f>+SUM(T14:T16)</f>
        <v>174</v>
      </c>
      <c r="U17" s="10">
        <f>+SUM(U14:U16)</f>
        <v>165</v>
      </c>
      <c r="W17" s="10">
        <f>+SUM(W14:W16)</f>
        <v>175</v>
      </c>
      <c r="X17" s="10">
        <f>+SUM(X14:X16)</f>
        <v>181</v>
      </c>
      <c r="Z17" s="10">
        <f>+SUM(Z14:Z16)</f>
        <v>14</v>
      </c>
    </row>
  </sheetData>
  <mergeCells count="29">
    <mergeCell ref="AD10:AD12"/>
    <mergeCell ref="AC10:AC12"/>
    <mergeCell ref="AC6:AC8"/>
    <mergeCell ref="AD6:AD8"/>
    <mergeCell ref="X6:X8"/>
    <mergeCell ref="W6:W8"/>
    <mergeCell ref="W4:X4"/>
    <mergeCell ref="Z6:Z8"/>
    <mergeCell ref="AB6:AB8"/>
    <mergeCell ref="M3:O3"/>
    <mergeCell ref="Q4:R4"/>
    <mergeCell ref="T4:U4"/>
    <mergeCell ref="T6:T8"/>
    <mergeCell ref="U6:U8"/>
    <mergeCell ref="C6:C8"/>
    <mergeCell ref="E6:E8"/>
    <mergeCell ref="G6:G8"/>
    <mergeCell ref="H6:H8"/>
    <mergeCell ref="J6:J8"/>
    <mergeCell ref="K6:K8"/>
    <mergeCell ref="M6:M8"/>
    <mergeCell ref="O6:O8"/>
    <mergeCell ref="Q6:Q8"/>
    <mergeCell ref="R6:R8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8, 2021 
Prepared by the Office of Edward P. McGettigan, Atlantic County Clerk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"/>
  <sheetViews>
    <sheetView zoomScale="75" zoomScaleNormal="75" workbookViewId="0">
      <selection activeCell="S12" sqref="S12"/>
    </sheetView>
  </sheetViews>
  <sheetFormatPr defaultRowHeight="15" x14ac:dyDescent="0.25"/>
  <cols>
    <col min="1" max="1" width="14.85546875" customWidth="1"/>
    <col min="2" max="2" width="1.7109375" customWidth="1"/>
    <col min="3" max="3" width="9.42578125" customWidth="1"/>
    <col min="4" max="4" width="1.7109375" customWidth="1"/>
    <col min="5" max="5" width="9.42578125" customWidth="1"/>
    <col min="6" max="6" width="1.7109375" customWidth="1"/>
    <col min="7" max="7" width="9.42578125" customWidth="1"/>
    <col min="8" max="8" width="10.7109375" customWidth="1"/>
    <col min="9" max="9" width="1.7109375" customWidth="1"/>
    <col min="10" max="10" width="9.7109375" customWidth="1"/>
    <col min="11" max="11" width="9.42578125" customWidth="1"/>
    <col min="12" max="12" width="1.7109375" customWidth="1"/>
    <col min="13" max="13" width="11.28515625" customWidth="1"/>
    <col min="14" max="14" width="1.7109375" customWidth="1"/>
    <col min="15" max="15" width="9.42578125" customWidth="1"/>
    <col min="16" max="16" width="1.7109375" customWidth="1"/>
    <col min="17" max="18" width="10.7109375" customWidth="1"/>
    <col min="19" max="19" width="1.7109375" customWidth="1"/>
    <col min="20" max="21" width="10.42578125" customWidth="1"/>
    <col min="22" max="22" width="1.7109375" customWidth="1"/>
    <col min="23" max="23" width="9" customWidth="1"/>
    <col min="24" max="24" width="1.7109375" customWidth="1"/>
    <col min="25" max="25" width="9.28515625" customWidth="1"/>
    <col min="26" max="26" width="1.7109375" customWidth="1"/>
    <col min="27" max="27" width="9.7109375" customWidth="1"/>
    <col min="28" max="28" width="1.7109375" customWidth="1"/>
    <col min="29" max="29" width="8.7109375" customWidth="1"/>
    <col min="30" max="30" width="8.5703125" customWidth="1"/>
    <col min="31" max="31" width="11.140625" customWidth="1"/>
    <col min="32" max="50" width="13.42578125" customWidth="1"/>
  </cols>
  <sheetData>
    <row r="1" spans="1:31" x14ac:dyDescent="0.25">
      <c r="AC1" s="23"/>
      <c r="AD1" s="23"/>
      <c r="AE1" s="23"/>
    </row>
    <row r="2" spans="1:31" ht="15" customHeight="1" x14ac:dyDescent="0.25">
      <c r="C2" s="50"/>
      <c r="D2" s="23"/>
      <c r="E2" s="104" t="s">
        <v>196</v>
      </c>
      <c r="F2" s="104"/>
      <c r="G2" s="104"/>
      <c r="H2" s="104"/>
      <c r="I2" s="23"/>
      <c r="J2" s="6"/>
      <c r="K2" s="6"/>
      <c r="L2" s="23"/>
      <c r="M2" s="52"/>
      <c r="N2" s="23"/>
      <c r="O2" s="13"/>
      <c r="P2" s="23"/>
      <c r="Q2" s="59"/>
      <c r="R2" s="59"/>
      <c r="S2" s="23"/>
      <c r="T2" s="59"/>
      <c r="U2" s="59"/>
      <c r="V2" s="23"/>
      <c r="W2" s="23"/>
      <c r="X2" s="23"/>
      <c r="Y2" s="23"/>
      <c r="Z2" s="23"/>
      <c r="AA2" s="23"/>
      <c r="AB2" s="23"/>
      <c r="AC2" s="23"/>
      <c r="AD2" s="23"/>
      <c r="AE2" s="23"/>
    </row>
    <row r="3" spans="1:31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52" t="s">
        <v>43</v>
      </c>
      <c r="X3" s="23"/>
      <c r="Y3" s="52" t="s">
        <v>43</v>
      </c>
      <c r="Z3" s="23"/>
      <c r="AA3" s="52" t="s">
        <v>43</v>
      </c>
      <c r="AB3" s="23"/>
      <c r="AC3" s="23"/>
      <c r="AD3" s="23"/>
      <c r="AE3" s="23"/>
    </row>
    <row r="4" spans="1:31" x14ac:dyDescent="0.25">
      <c r="C4" s="105"/>
      <c r="D4" s="23"/>
      <c r="E4" s="10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50" t="s">
        <v>216</v>
      </c>
      <c r="P4" s="23"/>
      <c r="Q4" s="119" t="s">
        <v>221</v>
      </c>
      <c r="R4" s="119"/>
      <c r="S4" s="23"/>
      <c r="T4" s="119" t="s">
        <v>221</v>
      </c>
      <c r="U4" s="119"/>
      <c r="V4" s="23"/>
      <c r="W4" s="52" t="s">
        <v>240</v>
      </c>
      <c r="X4" s="23"/>
      <c r="Y4" s="52" t="s">
        <v>44</v>
      </c>
      <c r="Z4" s="23"/>
      <c r="AA4" s="52" t="s">
        <v>45</v>
      </c>
      <c r="AB4" s="23"/>
      <c r="AC4" s="23"/>
      <c r="AD4" s="23"/>
      <c r="AE4" s="23"/>
    </row>
    <row r="5" spans="1:31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23"/>
      <c r="Q5" s="13"/>
      <c r="R5" s="13"/>
      <c r="S5" s="23"/>
      <c r="T5" s="13"/>
      <c r="U5" s="20"/>
      <c r="V5" s="23"/>
      <c r="W5" s="59"/>
      <c r="X5" s="23"/>
      <c r="Y5" s="59"/>
      <c r="Z5" s="23"/>
      <c r="AA5" s="59"/>
      <c r="AB5" s="23"/>
      <c r="AC5" s="33"/>
      <c r="AD5" s="33"/>
      <c r="AE5" s="33"/>
    </row>
    <row r="6" spans="1:31" ht="15" customHeight="1" x14ac:dyDescent="0.25">
      <c r="C6" s="107" t="str">
        <f>+'Leed Sheet (D)'!C6:C8</f>
        <v>Philip Murphy</v>
      </c>
      <c r="D6" s="23"/>
      <c r="E6" s="107" t="str">
        <f>+'Leed Sheet (D)'!J6:J8</f>
        <v>Vince Mazzeo</v>
      </c>
      <c r="F6" s="23"/>
      <c r="G6" s="116" t="str">
        <f>+'Leed Sheet (D)'!L6:L8</f>
        <v>John Armato</v>
      </c>
      <c r="H6" s="113" t="str">
        <f>+'Leed Sheet (D)'!M6:M8</f>
        <v>Caren Fitzpatrick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0" t="str">
        <f>+'Leed Sheet (D)'!AD6:AD8</f>
        <v>Jelani Gandy</v>
      </c>
      <c r="P6" s="23"/>
      <c r="Q6" s="116" t="str">
        <f>+'Leed Sheet (D)'!AH6:AH8</f>
        <v>Robert J. Campbell</v>
      </c>
      <c r="R6" s="113" t="str">
        <f>+'Leed Sheet (D)'!AI6:AI8</f>
        <v>William "Wick" Ward</v>
      </c>
      <c r="S6" s="23"/>
      <c r="T6" s="116" t="str">
        <f>+'Leed Sheet (D)'!AK6:AK8</f>
        <v>Joyce Mollineaux</v>
      </c>
      <c r="U6" s="113" t="str">
        <f>+'Leed Sheet (D)'!AL6:AL8</f>
        <v>Sherri Parmenter</v>
      </c>
      <c r="V6" s="23"/>
      <c r="W6" s="110" t="s">
        <v>343</v>
      </c>
      <c r="X6" s="23"/>
      <c r="Y6" s="110" t="s">
        <v>255</v>
      </c>
      <c r="Z6" s="23"/>
      <c r="AA6" s="110" t="s">
        <v>265</v>
      </c>
      <c r="AB6" s="23"/>
      <c r="AC6" s="127" t="s">
        <v>224</v>
      </c>
      <c r="AD6" s="120" t="s">
        <v>225</v>
      </c>
      <c r="AE6" s="124" t="s">
        <v>226</v>
      </c>
    </row>
    <row r="7" spans="1:31" x14ac:dyDescent="0.25"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1"/>
      <c r="P7" s="23"/>
      <c r="Q7" s="117"/>
      <c r="R7" s="114"/>
      <c r="S7" s="23"/>
      <c r="T7" s="117"/>
      <c r="U7" s="114"/>
      <c r="V7" s="23"/>
      <c r="W7" s="111"/>
      <c r="X7" s="23"/>
      <c r="Y7" s="111"/>
      <c r="Z7" s="23"/>
      <c r="AA7" s="111"/>
      <c r="AB7" s="23"/>
      <c r="AC7" s="128"/>
      <c r="AD7" s="121"/>
      <c r="AE7" s="125"/>
    </row>
    <row r="8" spans="1:31" ht="15.75" thickBot="1" x14ac:dyDescent="0.3"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2"/>
      <c r="P8" s="23"/>
      <c r="Q8" s="118"/>
      <c r="R8" s="115"/>
      <c r="S8" s="23"/>
      <c r="T8" s="118"/>
      <c r="U8" s="115"/>
      <c r="V8" s="23"/>
      <c r="W8" s="112"/>
      <c r="X8" s="23"/>
      <c r="Y8" s="112"/>
      <c r="Z8" s="23"/>
      <c r="AA8" s="112"/>
      <c r="AB8" s="23"/>
      <c r="AC8" s="129"/>
      <c r="AD8" s="122"/>
      <c r="AE8" s="126"/>
    </row>
    <row r="9" spans="1:31" ht="5.0999999999999996" customHeight="1" x14ac:dyDescent="0.25">
      <c r="C9" s="13"/>
      <c r="E9" s="13"/>
      <c r="G9" s="13"/>
      <c r="H9" s="13"/>
      <c r="J9" s="13"/>
      <c r="K9" s="13"/>
      <c r="M9" s="13"/>
      <c r="O9" s="13"/>
      <c r="Q9" s="13"/>
      <c r="R9" s="13"/>
      <c r="T9" s="13"/>
      <c r="U9" s="13"/>
      <c r="W9" s="13"/>
      <c r="Y9" s="13"/>
      <c r="AA9" s="13"/>
      <c r="AC9" s="12"/>
      <c r="AD9" s="12"/>
      <c r="AE9" s="12"/>
    </row>
    <row r="10" spans="1:31" x14ac:dyDescent="0.25">
      <c r="A10" t="s">
        <v>157</v>
      </c>
      <c r="B10" s="23"/>
      <c r="C10" s="8">
        <v>23</v>
      </c>
      <c r="D10" s="23"/>
      <c r="E10" s="8">
        <v>21</v>
      </c>
      <c r="F10" s="23"/>
      <c r="G10" s="8">
        <v>20</v>
      </c>
      <c r="H10" s="8">
        <v>19</v>
      </c>
      <c r="I10" s="23"/>
      <c r="J10" s="8">
        <v>14</v>
      </c>
      <c r="K10" s="8">
        <v>6</v>
      </c>
      <c r="L10" s="23"/>
      <c r="M10" s="8">
        <v>17</v>
      </c>
      <c r="N10" s="23"/>
      <c r="O10" s="8">
        <v>17</v>
      </c>
      <c r="P10" s="23"/>
      <c r="Q10" s="8">
        <v>19</v>
      </c>
      <c r="R10" s="8">
        <v>18</v>
      </c>
      <c r="S10" s="23"/>
      <c r="T10" s="8">
        <v>18</v>
      </c>
      <c r="U10" s="8">
        <v>17</v>
      </c>
      <c r="V10" s="23"/>
      <c r="W10" s="8">
        <v>20</v>
      </c>
      <c r="X10" s="23"/>
      <c r="Y10" s="8"/>
      <c r="Z10" s="23"/>
      <c r="AA10" s="8"/>
      <c r="AB10" s="23"/>
      <c r="AC10" s="8">
        <v>25</v>
      </c>
      <c r="AD10" s="130">
        <v>50</v>
      </c>
      <c r="AE10" s="130">
        <v>7</v>
      </c>
    </row>
    <row r="11" spans="1:31" x14ac:dyDescent="0.25">
      <c r="A11" t="s">
        <v>158</v>
      </c>
      <c r="B11" s="23"/>
      <c r="C11" s="8">
        <v>22</v>
      </c>
      <c r="D11" s="23"/>
      <c r="E11" s="8">
        <v>24</v>
      </c>
      <c r="F11" s="23"/>
      <c r="G11" s="8">
        <v>21</v>
      </c>
      <c r="H11" s="8">
        <v>22</v>
      </c>
      <c r="I11" s="23"/>
      <c r="J11" s="8">
        <v>20</v>
      </c>
      <c r="K11" s="8">
        <v>3</v>
      </c>
      <c r="L11" s="23"/>
      <c r="M11" s="8">
        <v>21</v>
      </c>
      <c r="N11" s="23"/>
      <c r="O11" s="8">
        <v>20</v>
      </c>
      <c r="P11" s="23"/>
      <c r="Q11" s="8">
        <v>22</v>
      </c>
      <c r="R11" s="8">
        <v>20</v>
      </c>
      <c r="S11" s="23"/>
      <c r="T11" s="8">
        <v>20</v>
      </c>
      <c r="U11" s="8">
        <v>20</v>
      </c>
      <c r="V11" s="23"/>
      <c r="W11" s="8">
        <v>22</v>
      </c>
      <c r="X11" s="23"/>
      <c r="Y11" s="8"/>
      <c r="Z11" s="23"/>
      <c r="AA11" s="8"/>
      <c r="AB11" s="23"/>
      <c r="AC11" s="8">
        <v>24</v>
      </c>
      <c r="AD11" s="131"/>
      <c r="AE11" s="131"/>
    </row>
    <row r="12" spans="1:31" x14ac:dyDescent="0.25">
      <c r="A12" t="s">
        <v>159</v>
      </c>
      <c r="B12" s="23"/>
      <c r="C12" s="8">
        <v>31</v>
      </c>
      <c r="D12" s="23"/>
      <c r="E12" s="8">
        <v>30</v>
      </c>
      <c r="F12" s="23"/>
      <c r="G12" s="8">
        <v>32</v>
      </c>
      <c r="H12" s="8">
        <v>31</v>
      </c>
      <c r="I12" s="23"/>
      <c r="J12" s="8">
        <v>30</v>
      </c>
      <c r="K12" s="8">
        <v>1</v>
      </c>
      <c r="L12" s="23"/>
      <c r="M12" s="8">
        <v>30</v>
      </c>
      <c r="N12" s="23"/>
      <c r="O12" s="8">
        <v>30</v>
      </c>
      <c r="P12" s="23"/>
      <c r="Q12" s="8">
        <v>29</v>
      </c>
      <c r="R12" s="8">
        <v>29</v>
      </c>
      <c r="S12" s="23"/>
      <c r="T12" s="8">
        <v>29</v>
      </c>
      <c r="U12" s="8">
        <v>29</v>
      </c>
      <c r="V12" s="23"/>
      <c r="W12" s="8">
        <v>32</v>
      </c>
      <c r="X12" s="23"/>
      <c r="Y12" s="8"/>
      <c r="Z12" s="23"/>
      <c r="AA12" s="8"/>
      <c r="AB12" s="23"/>
      <c r="AC12" s="8">
        <v>34</v>
      </c>
      <c r="AD12" s="131"/>
      <c r="AE12" s="131"/>
    </row>
    <row r="13" spans="1:31" x14ac:dyDescent="0.25">
      <c r="A13" t="s">
        <v>160</v>
      </c>
      <c r="B13" s="23"/>
      <c r="C13" s="8">
        <v>19</v>
      </c>
      <c r="D13" s="23"/>
      <c r="E13" s="8">
        <v>20</v>
      </c>
      <c r="F13" s="23"/>
      <c r="G13" s="8">
        <v>20</v>
      </c>
      <c r="H13" s="8">
        <v>19</v>
      </c>
      <c r="I13" s="23"/>
      <c r="J13" s="8">
        <v>16</v>
      </c>
      <c r="K13" s="8">
        <v>4</v>
      </c>
      <c r="L13" s="23"/>
      <c r="M13" s="8">
        <v>19</v>
      </c>
      <c r="N13" s="23"/>
      <c r="O13" s="8">
        <v>19</v>
      </c>
      <c r="P13" s="23"/>
      <c r="Q13" s="8">
        <v>20</v>
      </c>
      <c r="R13" s="8">
        <v>19</v>
      </c>
      <c r="S13" s="23"/>
      <c r="T13" s="8">
        <v>19</v>
      </c>
      <c r="U13" s="8">
        <v>19</v>
      </c>
      <c r="V13" s="23"/>
      <c r="W13" s="8">
        <v>20</v>
      </c>
      <c r="X13" s="23"/>
      <c r="Y13" s="8"/>
      <c r="Z13" s="23"/>
      <c r="AA13" s="8"/>
      <c r="AB13" s="23"/>
      <c r="AC13" s="8">
        <v>20</v>
      </c>
      <c r="AD13" s="132"/>
      <c r="AE13" s="132"/>
    </row>
    <row r="14" spans="1:31" x14ac:dyDescent="0.25">
      <c r="A14" t="s">
        <v>161</v>
      </c>
      <c r="B14" s="23"/>
      <c r="C14" s="8">
        <v>20</v>
      </c>
      <c r="D14" s="23"/>
      <c r="E14" s="8">
        <v>19</v>
      </c>
      <c r="F14" s="23"/>
      <c r="G14" s="8">
        <v>18</v>
      </c>
      <c r="H14" s="8">
        <v>19</v>
      </c>
      <c r="I14" s="23"/>
      <c r="J14" s="8">
        <v>18</v>
      </c>
      <c r="K14" s="8">
        <v>2</v>
      </c>
      <c r="L14" s="23"/>
      <c r="M14" s="8">
        <v>20</v>
      </c>
      <c r="N14" s="23"/>
      <c r="O14" s="8">
        <v>20</v>
      </c>
      <c r="P14" s="23"/>
      <c r="Q14" s="8">
        <v>20</v>
      </c>
      <c r="R14" s="8">
        <v>19</v>
      </c>
      <c r="S14" s="23"/>
      <c r="T14" s="8">
        <v>19</v>
      </c>
      <c r="U14" s="8">
        <v>19</v>
      </c>
      <c r="V14" s="23"/>
      <c r="W14" s="8">
        <v>19</v>
      </c>
      <c r="X14" s="23"/>
      <c r="Y14" s="8"/>
      <c r="Z14" s="23"/>
      <c r="AA14" s="8">
        <v>20</v>
      </c>
      <c r="AB14" s="23"/>
      <c r="AC14" s="8">
        <v>20</v>
      </c>
      <c r="AD14" s="130">
        <v>61</v>
      </c>
      <c r="AE14" s="130">
        <v>4</v>
      </c>
    </row>
    <row r="15" spans="1:31" x14ac:dyDescent="0.25">
      <c r="A15" t="s">
        <v>162</v>
      </c>
      <c r="B15" s="23"/>
      <c r="C15" s="8">
        <v>33</v>
      </c>
      <c r="D15" s="23"/>
      <c r="E15" s="8">
        <v>31</v>
      </c>
      <c r="F15" s="23"/>
      <c r="G15" s="8">
        <v>30</v>
      </c>
      <c r="H15" s="8">
        <v>29</v>
      </c>
      <c r="I15" s="23"/>
      <c r="J15" s="8">
        <v>20</v>
      </c>
      <c r="K15" s="8">
        <v>8</v>
      </c>
      <c r="L15" s="23"/>
      <c r="M15" s="8">
        <v>29</v>
      </c>
      <c r="N15" s="23"/>
      <c r="O15" s="8">
        <v>30</v>
      </c>
      <c r="P15" s="23"/>
      <c r="Q15" s="8">
        <v>30</v>
      </c>
      <c r="R15" s="8">
        <v>26</v>
      </c>
      <c r="S15" s="23"/>
      <c r="T15" s="8">
        <v>30</v>
      </c>
      <c r="U15" s="8">
        <v>27</v>
      </c>
      <c r="V15" s="23"/>
      <c r="W15" s="8">
        <v>32</v>
      </c>
      <c r="X15" s="23"/>
      <c r="Y15" s="8"/>
      <c r="Z15" s="23"/>
      <c r="AA15" s="8">
        <v>29</v>
      </c>
      <c r="AB15" s="23"/>
      <c r="AC15" s="8">
        <v>34</v>
      </c>
      <c r="AD15" s="131"/>
      <c r="AE15" s="131"/>
    </row>
    <row r="16" spans="1:31" x14ac:dyDescent="0.25">
      <c r="A16" t="s">
        <v>163</v>
      </c>
      <c r="B16" s="23"/>
      <c r="C16" s="8">
        <v>25</v>
      </c>
      <c r="D16" s="23"/>
      <c r="E16" s="8">
        <v>25</v>
      </c>
      <c r="F16" s="23"/>
      <c r="G16" s="8">
        <v>25</v>
      </c>
      <c r="H16" s="8">
        <v>25</v>
      </c>
      <c r="I16" s="23"/>
      <c r="J16" s="8">
        <v>22</v>
      </c>
      <c r="K16" s="8">
        <v>3</v>
      </c>
      <c r="L16" s="23"/>
      <c r="M16" s="8">
        <v>23</v>
      </c>
      <c r="N16" s="23"/>
      <c r="O16" s="8">
        <v>25</v>
      </c>
      <c r="P16" s="23"/>
      <c r="Q16" s="8">
        <v>25</v>
      </c>
      <c r="R16" s="8">
        <v>25</v>
      </c>
      <c r="S16" s="23"/>
      <c r="T16" s="8">
        <v>25</v>
      </c>
      <c r="U16" s="8">
        <v>25</v>
      </c>
      <c r="V16" s="23"/>
      <c r="W16" s="8">
        <v>24</v>
      </c>
      <c r="X16" s="23"/>
      <c r="Y16" s="8"/>
      <c r="Z16" s="23"/>
      <c r="AA16" s="8">
        <v>25</v>
      </c>
      <c r="AB16" s="23"/>
      <c r="AC16" s="8">
        <v>26</v>
      </c>
      <c r="AD16" s="131"/>
      <c r="AE16" s="131"/>
    </row>
    <row r="17" spans="1:31" x14ac:dyDescent="0.25">
      <c r="A17" t="s">
        <v>164</v>
      </c>
      <c r="B17" s="23"/>
      <c r="C17" s="8">
        <v>23</v>
      </c>
      <c r="D17" s="23"/>
      <c r="E17" s="8">
        <v>22</v>
      </c>
      <c r="F17" s="23"/>
      <c r="G17" s="8">
        <v>22</v>
      </c>
      <c r="H17" s="8">
        <v>21</v>
      </c>
      <c r="I17" s="23"/>
      <c r="J17" s="8">
        <v>21</v>
      </c>
      <c r="K17" s="8">
        <v>1</v>
      </c>
      <c r="L17" s="23"/>
      <c r="M17" s="8">
        <v>25</v>
      </c>
      <c r="N17" s="23"/>
      <c r="O17" s="8">
        <v>22</v>
      </c>
      <c r="P17" s="23"/>
      <c r="Q17" s="8">
        <v>23</v>
      </c>
      <c r="R17" s="8">
        <v>23</v>
      </c>
      <c r="S17" s="23"/>
      <c r="T17" s="8">
        <v>21</v>
      </c>
      <c r="U17" s="8">
        <v>22</v>
      </c>
      <c r="V17" s="23"/>
      <c r="W17" s="8">
        <v>27</v>
      </c>
      <c r="X17" s="23"/>
      <c r="Y17" s="8"/>
      <c r="Z17" s="23"/>
      <c r="AA17" s="8">
        <v>23</v>
      </c>
      <c r="AB17" s="23"/>
      <c r="AC17" s="8">
        <v>27</v>
      </c>
      <c r="AD17" s="132"/>
      <c r="AE17" s="132"/>
    </row>
    <row r="18" spans="1:31" ht="15.75" thickBot="1" x14ac:dyDescent="0.3"/>
    <row r="19" spans="1:31" ht="15.75" thickBot="1" x14ac:dyDescent="0.3">
      <c r="A19" s="16" t="s">
        <v>30</v>
      </c>
      <c r="B19" s="7"/>
      <c r="C19" s="10">
        <f>+SUM(C10:C17)</f>
        <v>196</v>
      </c>
      <c r="E19" s="10">
        <f t="shared" ref="E19:W19" si="0">+SUM(E10:E17)</f>
        <v>192</v>
      </c>
      <c r="G19" s="10">
        <f t="shared" si="0"/>
        <v>188</v>
      </c>
      <c r="H19" s="10">
        <f t="shared" si="0"/>
        <v>185</v>
      </c>
      <c r="J19" s="10">
        <f t="shared" si="0"/>
        <v>161</v>
      </c>
      <c r="K19" s="10">
        <f t="shared" si="0"/>
        <v>28</v>
      </c>
      <c r="M19" s="10">
        <f t="shared" si="0"/>
        <v>184</v>
      </c>
      <c r="O19" s="10">
        <f t="shared" si="0"/>
        <v>183</v>
      </c>
      <c r="Q19" s="10">
        <f t="shared" si="0"/>
        <v>188</v>
      </c>
      <c r="R19" s="10">
        <f t="shared" si="0"/>
        <v>179</v>
      </c>
      <c r="T19" s="10">
        <f t="shared" si="0"/>
        <v>181</v>
      </c>
      <c r="U19" s="10">
        <f t="shared" si="0"/>
        <v>178</v>
      </c>
      <c r="W19" s="10">
        <f t="shared" si="0"/>
        <v>196</v>
      </c>
      <c r="Y19" s="10">
        <f>+SUM(Y10:Y17)</f>
        <v>0</v>
      </c>
      <c r="AA19" s="10">
        <f>+SUM(AA10:AA17)</f>
        <v>97</v>
      </c>
      <c r="AC19" s="10">
        <f>+SUM(AC10:AC17)</f>
        <v>210</v>
      </c>
      <c r="AD19" s="10">
        <f>+SUM(AD10:AD17)</f>
        <v>111</v>
      </c>
      <c r="AE19" s="10">
        <f>+SUM(AE10:AE17)</f>
        <v>11</v>
      </c>
    </row>
    <row r="20" spans="1:31" x14ac:dyDescent="0.25">
      <c r="A20" s="17" t="s">
        <v>31</v>
      </c>
      <c r="B20" s="7"/>
      <c r="C20" s="26">
        <v>107</v>
      </c>
      <c r="E20" s="26">
        <v>108</v>
      </c>
      <c r="G20" s="26">
        <v>99</v>
      </c>
      <c r="H20" s="26">
        <v>100</v>
      </c>
      <c r="J20" s="26">
        <v>84</v>
      </c>
      <c r="K20" s="26">
        <v>20</v>
      </c>
      <c r="M20" s="26">
        <v>101</v>
      </c>
      <c r="O20" s="26">
        <v>99</v>
      </c>
      <c r="Q20" s="26">
        <v>98</v>
      </c>
      <c r="R20" s="26">
        <v>98</v>
      </c>
      <c r="T20" s="26">
        <v>98</v>
      </c>
      <c r="U20" s="26">
        <v>99</v>
      </c>
      <c r="W20" s="26">
        <v>103</v>
      </c>
      <c r="Y20" s="26"/>
      <c r="AA20" s="26">
        <v>57</v>
      </c>
    </row>
    <row r="21" spans="1:31" ht="15.75" thickBot="1" x14ac:dyDescent="0.3">
      <c r="A21" s="18" t="s">
        <v>32</v>
      </c>
      <c r="B21" s="7"/>
      <c r="C21" s="27">
        <v>9</v>
      </c>
      <c r="E21" s="27">
        <v>9</v>
      </c>
      <c r="G21" s="27">
        <v>10</v>
      </c>
      <c r="H21" s="27">
        <v>8</v>
      </c>
      <c r="J21" s="27">
        <v>9</v>
      </c>
      <c r="K21" s="27">
        <v>1</v>
      </c>
      <c r="M21" s="27">
        <v>9</v>
      </c>
      <c r="O21" s="27">
        <v>9</v>
      </c>
      <c r="Q21" s="27">
        <v>9</v>
      </c>
      <c r="R21" s="27">
        <v>9</v>
      </c>
      <c r="T21" s="27">
        <v>8</v>
      </c>
      <c r="U21" s="27">
        <v>9</v>
      </c>
      <c r="W21" s="27">
        <v>9</v>
      </c>
      <c r="Y21" s="27"/>
      <c r="AA21" s="27">
        <v>2</v>
      </c>
    </row>
    <row r="22" spans="1:31" ht="15.75" thickBot="1" x14ac:dyDescent="0.3">
      <c r="A22" s="16" t="s">
        <v>34</v>
      </c>
      <c r="B22" s="7"/>
      <c r="C22" s="10">
        <f>+SUM(C19:C21)</f>
        <v>312</v>
      </c>
      <c r="E22" s="10">
        <f>+SUM(E19:E21)</f>
        <v>309</v>
      </c>
      <c r="G22" s="10">
        <f>+SUM(G19:G21)</f>
        <v>297</v>
      </c>
      <c r="H22" s="10">
        <f>+SUM(H19:H21)</f>
        <v>293</v>
      </c>
      <c r="J22" s="10">
        <f>+SUM(J19:J21)</f>
        <v>254</v>
      </c>
      <c r="K22" s="10">
        <f>+SUM(K19:K21)</f>
        <v>49</v>
      </c>
      <c r="M22" s="10">
        <f>+SUM(M19:M21)</f>
        <v>294</v>
      </c>
      <c r="O22" s="10">
        <f>+SUM(O19:O21)</f>
        <v>291</v>
      </c>
      <c r="Q22" s="10">
        <f>+SUM(Q19:Q21)</f>
        <v>295</v>
      </c>
      <c r="R22" s="10">
        <f>+SUM(R19:R21)</f>
        <v>286</v>
      </c>
      <c r="T22" s="10">
        <f>+SUM(T19:T21)</f>
        <v>287</v>
      </c>
      <c r="U22" s="10">
        <f>+SUM(U19:U21)</f>
        <v>286</v>
      </c>
      <c r="W22" s="10">
        <f>+SUM(W19:W21)</f>
        <v>308</v>
      </c>
      <c r="Y22" s="10">
        <f>+SUM(Y19:Y21)</f>
        <v>0</v>
      </c>
      <c r="AA22" s="10">
        <f>+SUM(AA19:AA21)</f>
        <v>156</v>
      </c>
    </row>
  </sheetData>
  <mergeCells count="30">
    <mergeCell ref="AE14:AE17"/>
    <mergeCell ref="AD14:AD17"/>
    <mergeCell ref="AE10:AE13"/>
    <mergeCell ref="AD10:AD13"/>
    <mergeCell ref="AE6:AE8"/>
    <mergeCell ref="Y6:Y8"/>
    <mergeCell ref="AA6:AA8"/>
    <mergeCell ref="AD6:AD8"/>
    <mergeCell ref="W6:W8"/>
    <mergeCell ref="AC6:AC8"/>
    <mergeCell ref="C6:C8"/>
    <mergeCell ref="E6:E8"/>
    <mergeCell ref="G6:G8"/>
    <mergeCell ref="H6:H8"/>
    <mergeCell ref="J6:J8"/>
    <mergeCell ref="Q6:Q8"/>
    <mergeCell ref="R6:R8"/>
    <mergeCell ref="T6:T8"/>
    <mergeCell ref="U6:U8"/>
    <mergeCell ref="K6:K8"/>
    <mergeCell ref="M6:M8"/>
    <mergeCell ref="O6:O8"/>
    <mergeCell ref="Q4:R4"/>
    <mergeCell ref="T4:U4"/>
    <mergeCell ref="E2:H2"/>
    <mergeCell ref="C3:C4"/>
    <mergeCell ref="E3:E4"/>
    <mergeCell ref="G3:H4"/>
    <mergeCell ref="J3:K4"/>
    <mergeCell ref="M3:O3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8, 2021 
Prepared by the Office of Edward P. McGettigan, Atlantic County Clerk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6"/>
  <sheetViews>
    <sheetView zoomScale="75" zoomScaleNormal="75" workbookViewId="0">
      <pane xSplit="1" ySplit="5" topLeftCell="B6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4.7109375" style="7" customWidth="1"/>
    <col min="2" max="2" width="1.7109375" style="7" customWidth="1"/>
    <col min="3" max="3" width="8.7109375" style="7" customWidth="1"/>
    <col min="4" max="4" width="1.7109375" style="7" customWidth="1"/>
    <col min="5" max="5" width="8.7109375" style="7" customWidth="1"/>
    <col min="6" max="6" width="1.7109375" style="21" customWidth="1"/>
    <col min="7" max="7" width="8.7109375" style="7" customWidth="1"/>
    <col min="8" max="8" width="12.140625" style="7" customWidth="1"/>
    <col min="9" max="9" width="1.7109375" style="7" customWidth="1"/>
    <col min="10" max="11" width="8.7109375" style="7" customWidth="1"/>
    <col min="12" max="12" width="1.7109375" style="7" customWidth="1"/>
    <col min="13" max="13" width="14.28515625" style="7" customWidth="1"/>
    <col min="14" max="14" width="1.7109375" style="7" customWidth="1"/>
    <col min="15" max="15" width="12.140625" style="7" customWidth="1"/>
    <col min="16" max="16" width="10" style="7" customWidth="1"/>
    <col min="17" max="17" width="1.7109375" style="7" customWidth="1"/>
    <col min="18" max="19" width="12.140625" style="7" customWidth="1"/>
    <col min="20" max="20" width="1.7109375" style="7" customWidth="1"/>
    <col min="21" max="21" width="12.140625" style="7" customWidth="1"/>
    <col min="22" max="22" width="1.7109375" style="7" customWidth="1"/>
    <col min="23" max="23" width="8.7109375" style="7" customWidth="1"/>
    <col min="24" max="24" width="1.7109375" style="7" customWidth="1"/>
    <col min="25" max="25" width="8.7109375" style="7" customWidth="1"/>
    <col min="26" max="26" width="1.7109375" style="7" customWidth="1"/>
    <col min="27" max="27" width="10.140625" style="7" bestFit="1" customWidth="1"/>
    <col min="28" max="28" width="8" style="7" customWidth="1"/>
    <col min="29" max="29" width="10.42578125" style="7" customWidth="1"/>
    <col min="30" max="38" width="13.5703125" style="7" customWidth="1"/>
    <col min="39" max="16384" width="9.140625" style="7"/>
  </cols>
  <sheetData>
    <row r="2" spans="1:29" s="6" customFormat="1" x14ac:dyDescent="0.25">
      <c r="C2" s="50"/>
      <c r="E2" s="104" t="s">
        <v>196</v>
      </c>
      <c r="F2" s="104"/>
      <c r="G2" s="104"/>
      <c r="H2" s="104"/>
      <c r="M2" s="52"/>
      <c r="O2" s="119"/>
      <c r="P2" s="119"/>
      <c r="R2" s="119"/>
      <c r="S2" s="119"/>
      <c r="U2" s="119"/>
      <c r="V2" s="119"/>
      <c r="W2" s="119"/>
      <c r="X2" s="119"/>
      <c r="Y2" s="119"/>
    </row>
    <row r="3" spans="1:29" s="6" customFormat="1" ht="15" customHeight="1" x14ac:dyDescent="0.25">
      <c r="C3" s="105" t="s">
        <v>189</v>
      </c>
      <c r="E3" s="104" t="s">
        <v>195</v>
      </c>
      <c r="F3" s="21"/>
      <c r="G3" s="105" t="s">
        <v>5</v>
      </c>
      <c r="H3" s="105"/>
      <c r="J3" s="105" t="s">
        <v>208</v>
      </c>
      <c r="K3" s="105"/>
      <c r="L3" s="7"/>
      <c r="M3" s="54" t="s">
        <v>209</v>
      </c>
      <c r="O3" s="59"/>
      <c r="P3" s="59"/>
      <c r="R3" s="59"/>
      <c r="S3" s="59"/>
      <c r="U3" s="50" t="s">
        <v>43</v>
      </c>
      <c r="W3" s="50" t="s">
        <v>43</v>
      </c>
      <c r="Y3" s="50" t="s">
        <v>43</v>
      </c>
    </row>
    <row r="4" spans="1:29" s="6" customFormat="1" ht="15" customHeight="1" x14ac:dyDescent="0.25">
      <c r="C4" s="105"/>
      <c r="D4" s="22"/>
      <c r="E4" s="104"/>
      <c r="F4" s="21"/>
      <c r="G4" s="105"/>
      <c r="H4" s="105"/>
      <c r="I4" s="22"/>
      <c r="J4" s="105"/>
      <c r="K4" s="105"/>
      <c r="L4" s="7"/>
      <c r="M4" s="54" t="s">
        <v>240</v>
      </c>
      <c r="O4" s="119" t="s">
        <v>221</v>
      </c>
      <c r="P4" s="119"/>
      <c r="Q4" s="50"/>
      <c r="R4" s="119" t="s">
        <v>221</v>
      </c>
      <c r="S4" s="119"/>
      <c r="T4" s="22"/>
      <c r="U4" s="52" t="s">
        <v>210</v>
      </c>
      <c r="V4" s="22"/>
      <c r="W4" s="52" t="s">
        <v>44</v>
      </c>
      <c r="X4" s="22"/>
      <c r="Y4" s="52" t="s">
        <v>45</v>
      </c>
      <c r="Z4" s="22"/>
      <c r="AA4" s="33"/>
      <c r="AB4" s="33"/>
      <c r="AC4" s="33"/>
    </row>
    <row r="5" spans="1:29" s="12" customFormat="1" ht="5.0999999999999996" customHeight="1" thickBot="1" x14ac:dyDescent="0.3">
      <c r="C5" s="50"/>
      <c r="D5" s="13"/>
      <c r="F5" s="21"/>
      <c r="G5" s="7"/>
      <c r="H5" s="7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9" s="12" customFormat="1" ht="15" customHeight="1" x14ac:dyDescent="0.25">
      <c r="A6" s="106" t="s">
        <v>8</v>
      </c>
      <c r="C6" s="107" t="str">
        <f>+'Leed Sheet (D)'!C6:C8</f>
        <v>Philip Murphy</v>
      </c>
      <c r="D6" s="13"/>
      <c r="E6" s="107" t="str">
        <f>+'Leed Sheet (D)'!J6:J8</f>
        <v>Vince Mazzeo</v>
      </c>
      <c r="F6" s="21"/>
      <c r="G6" s="116" t="str">
        <f>+'Leed Sheet (D)'!L6:L8</f>
        <v>John Armato</v>
      </c>
      <c r="H6" s="113" t="str">
        <f>+'Leed Sheet (D)'!M6:M8</f>
        <v>Caren Fitzpatrick</v>
      </c>
      <c r="I6" s="13"/>
      <c r="J6" s="116" t="str">
        <f>+'Leed Sheet (D)'!Y6:Y8</f>
        <v>Lisa Jiampetti</v>
      </c>
      <c r="K6" s="113" t="str">
        <f>+'Leed Sheet (D)'!Z6:Z8</f>
        <v>Mico Lucide</v>
      </c>
      <c r="L6" s="53"/>
      <c r="M6" s="110" t="str">
        <f>+'Leed Sheet (D)'!AB6:AB8</f>
        <v>Celeste Fernandez</v>
      </c>
      <c r="N6" s="53"/>
      <c r="O6" s="116" t="str">
        <f>+'Leed Sheet (D)'!AH6:AH8</f>
        <v>Robert J. Campbell</v>
      </c>
      <c r="P6" s="113" t="str">
        <f>+'Leed Sheet (D)'!AI6:AI8</f>
        <v>William "Wick" Ward</v>
      </c>
      <c r="Q6" s="53"/>
      <c r="R6" s="116" t="str">
        <f>+'Leed Sheet (D)'!AK6:AK8</f>
        <v>Joyce Mollineaux</v>
      </c>
      <c r="S6" s="113" t="str">
        <f>+'Leed Sheet (D)'!AL6:AL8</f>
        <v>Sherri Parmenter</v>
      </c>
      <c r="T6" s="13"/>
      <c r="U6" s="110" t="s">
        <v>222</v>
      </c>
      <c r="V6" s="13"/>
      <c r="W6" s="110" t="s">
        <v>339</v>
      </c>
      <c r="X6" s="13"/>
      <c r="Y6" s="110" t="s">
        <v>223</v>
      </c>
      <c r="Z6" s="13"/>
      <c r="AA6" s="127" t="s">
        <v>224</v>
      </c>
      <c r="AB6" s="120" t="s">
        <v>225</v>
      </c>
      <c r="AC6" s="124" t="s">
        <v>226</v>
      </c>
    </row>
    <row r="7" spans="1:29" s="12" customFormat="1" ht="15" customHeight="1" x14ac:dyDescent="0.25">
      <c r="A7" s="106"/>
      <c r="C7" s="108"/>
      <c r="D7" s="13"/>
      <c r="E7" s="108"/>
      <c r="F7" s="13"/>
      <c r="G7" s="117"/>
      <c r="H7" s="114"/>
      <c r="I7" s="13"/>
      <c r="J7" s="117"/>
      <c r="K7" s="114"/>
      <c r="L7" s="53"/>
      <c r="M7" s="111"/>
      <c r="N7" s="53"/>
      <c r="O7" s="117"/>
      <c r="P7" s="114"/>
      <c r="Q7" s="53"/>
      <c r="R7" s="117"/>
      <c r="S7" s="114"/>
      <c r="T7" s="13"/>
      <c r="U7" s="111"/>
      <c r="V7" s="13"/>
      <c r="W7" s="111"/>
      <c r="X7" s="13"/>
      <c r="Y7" s="111"/>
      <c r="Z7" s="13"/>
      <c r="AA7" s="128"/>
      <c r="AB7" s="121"/>
      <c r="AC7" s="125"/>
    </row>
    <row r="8" spans="1:29" s="12" customFormat="1" ht="15.75" thickBot="1" x14ac:dyDescent="0.3">
      <c r="A8" s="106"/>
      <c r="C8" s="109"/>
      <c r="D8" s="13"/>
      <c r="E8" s="109"/>
      <c r="F8" s="13"/>
      <c r="G8" s="118"/>
      <c r="H8" s="115"/>
      <c r="I8" s="13"/>
      <c r="J8" s="118"/>
      <c r="K8" s="115"/>
      <c r="L8" s="53"/>
      <c r="M8" s="112"/>
      <c r="N8" s="53"/>
      <c r="O8" s="118"/>
      <c r="P8" s="115"/>
      <c r="Q8" s="53"/>
      <c r="R8" s="118"/>
      <c r="S8" s="115"/>
      <c r="T8" s="13"/>
      <c r="U8" s="112"/>
      <c r="V8" s="13"/>
      <c r="W8" s="112"/>
      <c r="X8" s="13"/>
      <c r="Y8" s="112"/>
      <c r="Z8" s="13"/>
      <c r="AA8" s="129"/>
      <c r="AB8" s="122"/>
      <c r="AC8" s="126"/>
    </row>
    <row r="9" spans="1:29" s="12" customFormat="1" ht="5.0999999999999996" customHeight="1" x14ac:dyDescent="0.25">
      <c r="C9" s="13"/>
      <c r="D9" s="13"/>
      <c r="E9" s="13"/>
      <c r="F9" s="13"/>
      <c r="G9" s="13"/>
      <c r="H9" s="13"/>
    </row>
    <row r="10" spans="1:29" x14ac:dyDescent="0.25">
      <c r="A10" s="7" t="s">
        <v>36</v>
      </c>
      <c r="C10" s="8">
        <v>27</v>
      </c>
      <c r="D10" s="12"/>
      <c r="E10" s="8">
        <v>29</v>
      </c>
      <c r="F10" s="63"/>
      <c r="G10" s="8">
        <v>26</v>
      </c>
      <c r="H10" s="8">
        <v>27</v>
      </c>
      <c r="I10" s="12"/>
      <c r="J10" s="8">
        <v>27</v>
      </c>
      <c r="K10" s="8">
        <v>2</v>
      </c>
      <c r="L10" s="12"/>
      <c r="M10" s="8">
        <v>27</v>
      </c>
      <c r="N10" s="12"/>
      <c r="O10" s="14">
        <v>27</v>
      </c>
      <c r="P10" s="14">
        <v>27</v>
      </c>
      <c r="Q10" s="12"/>
      <c r="R10" s="14">
        <v>26</v>
      </c>
      <c r="S10" s="14">
        <v>27</v>
      </c>
      <c r="T10" s="68"/>
      <c r="U10" s="8">
        <v>27</v>
      </c>
      <c r="V10" s="68"/>
      <c r="W10" s="8">
        <v>2</v>
      </c>
      <c r="X10" s="12"/>
      <c r="Y10" s="8"/>
      <c r="Z10" s="68"/>
      <c r="AA10" s="8">
        <v>31</v>
      </c>
      <c r="AB10" s="130">
        <v>67</v>
      </c>
      <c r="AC10" s="130">
        <v>3</v>
      </c>
    </row>
    <row r="11" spans="1:29" x14ac:dyDescent="0.25">
      <c r="A11" s="7" t="s">
        <v>37</v>
      </c>
      <c r="C11" s="8">
        <v>54</v>
      </c>
      <c r="D11" s="12"/>
      <c r="E11" s="8">
        <v>54</v>
      </c>
      <c r="F11" s="63"/>
      <c r="G11" s="8">
        <v>53</v>
      </c>
      <c r="H11" s="8">
        <v>53</v>
      </c>
      <c r="I11" s="12"/>
      <c r="J11" s="8">
        <v>49</v>
      </c>
      <c r="K11" s="8">
        <v>6</v>
      </c>
      <c r="L11" s="12"/>
      <c r="M11" s="8">
        <v>54</v>
      </c>
      <c r="N11" s="12"/>
      <c r="O11" s="14">
        <v>52</v>
      </c>
      <c r="P11" s="14">
        <v>51</v>
      </c>
      <c r="Q11" s="12"/>
      <c r="R11" s="14">
        <v>54</v>
      </c>
      <c r="S11" s="14">
        <v>49</v>
      </c>
      <c r="T11" s="68"/>
      <c r="U11" s="8">
        <v>55</v>
      </c>
      <c r="V11" s="68"/>
      <c r="W11" s="8">
        <v>1</v>
      </c>
      <c r="X11" s="12"/>
      <c r="Y11" s="8"/>
      <c r="Z11" s="68"/>
      <c r="AA11" s="8">
        <v>58</v>
      </c>
      <c r="AB11" s="131"/>
      <c r="AC11" s="131"/>
    </row>
    <row r="12" spans="1:29" x14ac:dyDescent="0.25">
      <c r="A12" s="7" t="s">
        <v>38</v>
      </c>
      <c r="C12" s="8">
        <v>50</v>
      </c>
      <c r="D12" s="12"/>
      <c r="E12" s="8">
        <v>50</v>
      </c>
      <c r="F12" s="63"/>
      <c r="G12" s="8">
        <v>50</v>
      </c>
      <c r="H12" s="8">
        <v>51</v>
      </c>
      <c r="I12" s="12"/>
      <c r="J12" s="8">
        <v>48</v>
      </c>
      <c r="K12" s="8">
        <v>4</v>
      </c>
      <c r="L12" s="12"/>
      <c r="M12" s="8">
        <v>51</v>
      </c>
      <c r="N12" s="12"/>
      <c r="O12" s="14">
        <v>50</v>
      </c>
      <c r="P12" s="14">
        <v>49</v>
      </c>
      <c r="Q12" s="12"/>
      <c r="R12" s="14">
        <v>50</v>
      </c>
      <c r="S12" s="14">
        <v>50</v>
      </c>
      <c r="T12" s="68"/>
      <c r="U12" s="8">
        <v>50</v>
      </c>
      <c r="V12" s="68"/>
      <c r="W12" s="8">
        <v>4</v>
      </c>
      <c r="X12" s="12"/>
      <c r="Y12" s="8"/>
      <c r="Z12" s="68"/>
      <c r="AA12" s="8">
        <v>52</v>
      </c>
      <c r="AB12" s="132"/>
      <c r="AC12" s="132"/>
    </row>
    <row r="13" spans="1:29" x14ac:dyDescent="0.25">
      <c r="A13" s="7" t="s">
        <v>39</v>
      </c>
      <c r="C13" s="8">
        <v>55</v>
      </c>
      <c r="D13" s="12"/>
      <c r="E13" s="8">
        <v>53</v>
      </c>
      <c r="F13" s="63"/>
      <c r="G13" s="8">
        <v>50</v>
      </c>
      <c r="H13" s="8">
        <v>52</v>
      </c>
      <c r="I13" s="12"/>
      <c r="J13" s="8">
        <v>43</v>
      </c>
      <c r="K13" s="8">
        <v>6</v>
      </c>
      <c r="L13" s="12"/>
      <c r="M13" s="8">
        <v>49</v>
      </c>
      <c r="N13" s="12"/>
      <c r="O13" s="8">
        <v>47</v>
      </c>
      <c r="P13" s="8">
        <v>50</v>
      </c>
      <c r="Q13" s="12"/>
      <c r="R13" s="8">
        <v>52</v>
      </c>
      <c r="S13" s="8">
        <v>51</v>
      </c>
      <c r="T13" s="68"/>
      <c r="U13" s="8">
        <v>52</v>
      </c>
      <c r="V13" s="68"/>
      <c r="W13" s="8"/>
      <c r="X13" s="12"/>
      <c r="Y13" s="8">
        <v>53</v>
      </c>
      <c r="Z13" s="68"/>
      <c r="AA13" s="8">
        <v>60</v>
      </c>
      <c r="AB13" s="130">
        <v>54</v>
      </c>
      <c r="AC13" s="130">
        <v>5</v>
      </c>
    </row>
    <row r="14" spans="1:29" x14ac:dyDescent="0.25">
      <c r="A14" s="7" t="s">
        <v>40</v>
      </c>
      <c r="C14" s="8">
        <v>59</v>
      </c>
      <c r="D14" s="12"/>
      <c r="E14" s="8">
        <v>57</v>
      </c>
      <c r="F14" s="63"/>
      <c r="G14" s="8">
        <v>53</v>
      </c>
      <c r="H14" s="8">
        <v>56</v>
      </c>
      <c r="I14" s="12"/>
      <c r="J14" s="8">
        <v>51</v>
      </c>
      <c r="K14" s="8">
        <v>6</v>
      </c>
      <c r="L14" s="12"/>
      <c r="M14" s="8">
        <v>58</v>
      </c>
      <c r="N14" s="12"/>
      <c r="O14" s="8">
        <v>57</v>
      </c>
      <c r="P14" s="8">
        <v>57</v>
      </c>
      <c r="Q14" s="12"/>
      <c r="R14" s="8">
        <v>55</v>
      </c>
      <c r="S14" s="8">
        <v>53</v>
      </c>
      <c r="T14" s="68"/>
      <c r="U14" s="8">
        <v>53</v>
      </c>
      <c r="V14" s="68"/>
      <c r="W14" s="8"/>
      <c r="X14" s="12"/>
      <c r="Y14" s="8">
        <v>56</v>
      </c>
      <c r="Z14" s="68"/>
      <c r="AA14" s="8">
        <v>60</v>
      </c>
      <c r="AB14" s="131"/>
      <c r="AC14" s="131"/>
    </row>
    <row r="15" spans="1:29" x14ac:dyDescent="0.25">
      <c r="A15" s="7" t="s">
        <v>41</v>
      </c>
      <c r="C15" s="8">
        <v>31</v>
      </c>
      <c r="D15" s="12"/>
      <c r="E15" s="8">
        <v>33</v>
      </c>
      <c r="F15" s="63"/>
      <c r="G15" s="8">
        <v>32</v>
      </c>
      <c r="H15" s="8">
        <v>32</v>
      </c>
      <c r="I15" s="12"/>
      <c r="J15" s="8">
        <v>27</v>
      </c>
      <c r="K15" s="8">
        <v>7</v>
      </c>
      <c r="L15" s="12"/>
      <c r="M15" s="8">
        <v>30</v>
      </c>
      <c r="N15" s="12"/>
      <c r="O15" s="8">
        <v>32</v>
      </c>
      <c r="P15" s="8">
        <v>31</v>
      </c>
      <c r="Q15" s="12"/>
      <c r="R15" s="8">
        <v>33</v>
      </c>
      <c r="S15" s="8">
        <v>31</v>
      </c>
      <c r="T15" s="68"/>
      <c r="U15" s="8">
        <v>29</v>
      </c>
      <c r="V15" s="68"/>
      <c r="W15" s="8"/>
      <c r="X15" s="12"/>
      <c r="Y15" s="8">
        <v>32</v>
      </c>
      <c r="Z15" s="68"/>
      <c r="AA15" s="8">
        <v>40</v>
      </c>
      <c r="AB15" s="132"/>
      <c r="AC15" s="132"/>
    </row>
    <row r="16" spans="1:29" ht="15.75" thickBot="1" x14ac:dyDescent="0.3"/>
    <row r="17" spans="1:29" ht="15.75" thickBot="1" x14ac:dyDescent="0.3">
      <c r="A17" s="16" t="s">
        <v>30</v>
      </c>
      <c r="C17" s="10">
        <f>+SUM(C10:C15)</f>
        <v>276</v>
      </c>
      <c r="D17" s="11"/>
      <c r="E17" s="10">
        <f>+SUM(E10:E15)</f>
        <v>276</v>
      </c>
      <c r="F17" s="64"/>
      <c r="G17" s="10">
        <f>+SUM(G10:G15)</f>
        <v>264</v>
      </c>
      <c r="H17" s="10">
        <f>+SUM(H10:H15)</f>
        <v>271</v>
      </c>
      <c r="I17" s="11"/>
      <c r="J17" s="10">
        <f>+SUM(J10:J15)</f>
        <v>245</v>
      </c>
      <c r="K17" s="10">
        <f>+SUM(K10:K15)</f>
        <v>31</v>
      </c>
      <c r="L17" s="11"/>
      <c r="M17" s="10">
        <f>+SUM(M10:M15)</f>
        <v>269</v>
      </c>
      <c r="N17" s="11"/>
      <c r="O17" s="10">
        <f>+SUM(O10:O15)</f>
        <v>265</v>
      </c>
      <c r="P17" s="10">
        <f>+SUM(P10:P15)</f>
        <v>265</v>
      </c>
      <c r="Q17" s="11"/>
      <c r="R17" s="10">
        <f>+SUM(R10:R15)</f>
        <v>270</v>
      </c>
      <c r="S17" s="10">
        <f>+SUM(S10:S15)</f>
        <v>261</v>
      </c>
      <c r="T17" s="11"/>
      <c r="U17" s="10">
        <f>+SUM(U10:U15)</f>
        <v>266</v>
      </c>
      <c r="W17" s="10">
        <f>+SUM(W10:W15)</f>
        <v>7</v>
      </c>
      <c r="Y17" s="10">
        <f>+SUM(Y10:Y15)</f>
        <v>141</v>
      </c>
      <c r="AA17" s="10">
        <f t="shared" ref="AA17:AC17" si="0">+SUM(AA10:AA15)</f>
        <v>301</v>
      </c>
      <c r="AB17" s="10">
        <f t="shared" si="0"/>
        <v>121</v>
      </c>
      <c r="AC17" s="10">
        <f t="shared" si="0"/>
        <v>8</v>
      </c>
    </row>
    <row r="18" spans="1:29" x14ac:dyDescent="0.25">
      <c r="A18" s="17" t="s">
        <v>31</v>
      </c>
      <c r="C18" s="26">
        <v>113</v>
      </c>
      <c r="D18" s="35"/>
      <c r="E18" s="26">
        <v>113</v>
      </c>
      <c r="F18" s="65"/>
      <c r="G18" s="26">
        <v>109</v>
      </c>
      <c r="H18" s="26">
        <v>115</v>
      </c>
      <c r="I18" s="35"/>
      <c r="J18" s="26">
        <v>109</v>
      </c>
      <c r="K18" s="26">
        <v>9</v>
      </c>
      <c r="L18" s="35"/>
      <c r="M18" s="26">
        <v>115</v>
      </c>
      <c r="N18" s="35"/>
      <c r="O18" s="26">
        <v>111</v>
      </c>
      <c r="P18" s="26">
        <v>110</v>
      </c>
      <c r="Q18" s="35"/>
      <c r="R18" s="26">
        <v>113</v>
      </c>
      <c r="S18" s="26">
        <v>113</v>
      </c>
      <c r="T18" s="35"/>
      <c r="U18" s="26">
        <v>114</v>
      </c>
      <c r="V18" s="12"/>
      <c r="W18" s="26">
        <v>2</v>
      </c>
      <c r="X18" s="12"/>
      <c r="Y18" s="26">
        <f>50</f>
        <v>50</v>
      </c>
      <c r="Z18" s="12"/>
      <c r="AA18" s="25"/>
      <c r="AB18" s="25"/>
      <c r="AC18" s="25"/>
    </row>
    <row r="19" spans="1:29" ht="15.75" thickBot="1" x14ac:dyDescent="0.3">
      <c r="A19" s="18" t="s">
        <v>32</v>
      </c>
      <c r="C19" s="27">
        <v>7</v>
      </c>
      <c r="D19" s="35"/>
      <c r="E19" s="27">
        <v>7</v>
      </c>
      <c r="F19" s="65"/>
      <c r="G19" s="27">
        <v>6</v>
      </c>
      <c r="H19" s="27">
        <v>6</v>
      </c>
      <c r="I19" s="35"/>
      <c r="J19" s="27">
        <v>4</v>
      </c>
      <c r="K19" s="27">
        <v>1</v>
      </c>
      <c r="L19" s="35"/>
      <c r="M19" s="27">
        <v>6</v>
      </c>
      <c r="N19" s="35"/>
      <c r="O19" s="27">
        <v>6</v>
      </c>
      <c r="P19" s="27">
        <v>7</v>
      </c>
      <c r="Q19" s="35"/>
      <c r="R19" s="27">
        <v>7</v>
      </c>
      <c r="S19" s="27">
        <v>6</v>
      </c>
      <c r="T19" s="35"/>
      <c r="U19" s="27">
        <v>6</v>
      </c>
      <c r="V19" s="12"/>
      <c r="W19" s="27">
        <v>0</v>
      </c>
      <c r="X19" s="12"/>
      <c r="Y19" s="27">
        <v>3</v>
      </c>
      <c r="Z19" s="12"/>
      <c r="AA19" s="25"/>
      <c r="AB19" s="25"/>
      <c r="AC19" s="25"/>
    </row>
    <row r="20" spans="1:29" ht="15.75" thickBot="1" x14ac:dyDescent="0.3">
      <c r="A20" s="16" t="s">
        <v>34</v>
      </c>
      <c r="C20" s="10">
        <f>+SUM(C17:C19)</f>
        <v>396</v>
      </c>
      <c r="D20" s="11"/>
      <c r="E20" s="10">
        <f>+SUM(E17:E19)</f>
        <v>396</v>
      </c>
      <c r="F20" s="64"/>
      <c r="G20" s="10">
        <f>+SUM(G17:G19)</f>
        <v>379</v>
      </c>
      <c r="H20" s="10">
        <f>+SUM(H17:H19)</f>
        <v>392</v>
      </c>
      <c r="I20" s="11"/>
      <c r="J20" s="10">
        <f>+SUM(J17:J19)</f>
        <v>358</v>
      </c>
      <c r="K20" s="10">
        <f>+SUM(K17:K19)</f>
        <v>41</v>
      </c>
      <c r="L20" s="11"/>
      <c r="M20" s="10">
        <f>+SUM(M17:M19)</f>
        <v>390</v>
      </c>
      <c r="N20" s="11"/>
      <c r="O20" s="10">
        <f>+SUM(O17:O19)</f>
        <v>382</v>
      </c>
      <c r="P20" s="10">
        <f>+SUM(P17:P19)</f>
        <v>382</v>
      </c>
      <c r="Q20" s="11"/>
      <c r="R20" s="10">
        <f>+SUM(R17:R19)</f>
        <v>390</v>
      </c>
      <c r="S20" s="10">
        <f>+SUM(S17:S19)</f>
        <v>380</v>
      </c>
      <c r="T20" s="11"/>
      <c r="U20" s="10">
        <f>+SUM(U17:U19)</f>
        <v>386</v>
      </c>
      <c r="W20" s="10">
        <f>+SUM(W17:W19)</f>
        <v>9</v>
      </c>
      <c r="Y20" s="10">
        <f>+SUM(Y17:Y19)</f>
        <v>194</v>
      </c>
      <c r="AA20" s="24"/>
      <c r="AB20" s="24"/>
      <c r="AC20" s="24"/>
    </row>
    <row r="21" spans="1:29" x14ac:dyDescent="0.25">
      <c r="C21" s="15"/>
      <c r="D21" s="15"/>
      <c r="E21" s="15"/>
      <c r="F21" s="2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W21" s="15"/>
      <c r="Y21" s="15"/>
    </row>
    <row r="22" spans="1:29" x14ac:dyDescent="0.25">
      <c r="C22" s="15"/>
      <c r="D22" s="15"/>
      <c r="E22" s="15"/>
      <c r="F22" s="2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W22" s="15"/>
      <c r="Y22" s="15"/>
    </row>
    <row r="24" spans="1:29" x14ac:dyDescent="0.25">
      <c r="AA24" s="33"/>
      <c r="AB24" s="33"/>
      <c r="AC24" s="33"/>
    </row>
    <row r="25" spans="1:29" x14ac:dyDescent="0.25">
      <c r="AA25" s="33"/>
      <c r="AB25" s="33"/>
      <c r="AC25" s="33"/>
    </row>
    <row r="26" spans="1:29" x14ac:dyDescent="0.25">
      <c r="AA26" s="33"/>
      <c r="AB26" s="33"/>
      <c r="AC26" s="33"/>
    </row>
  </sheetData>
  <mergeCells count="32">
    <mergeCell ref="AC13:AC15"/>
    <mergeCell ref="AB13:AB15"/>
    <mergeCell ref="AC10:AC12"/>
    <mergeCell ref="AB10:AB12"/>
    <mergeCell ref="AC6:AC8"/>
    <mergeCell ref="A6:A8"/>
    <mergeCell ref="AB6:AB8"/>
    <mergeCell ref="AA6:AA8"/>
    <mergeCell ref="Y6:Y8"/>
    <mergeCell ref="W6:W8"/>
    <mergeCell ref="U6:U8"/>
    <mergeCell ref="M6:M8"/>
    <mergeCell ref="K6:K8"/>
    <mergeCell ref="J6:J8"/>
    <mergeCell ref="S6:S8"/>
    <mergeCell ref="R6:R8"/>
    <mergeCell ref="P6:P8"/>
    <mergeCell ref="O6:O8"/>
    <mergeCell ref="C6:C8"/>
    <mergeCell ref="E6:E8"/>
    <mergeCell ref="G6:G8"/>
    <mergeCell ref="H6:H8"/>
    <mergeCell ref="C3:C4"/>
    <mergeCell ref="O2:P2"/>
    <mergeCell ref="R2:S2"/>
    <mergeCell ref="U2:Y2"/>
    <mergeCell ref="J3:K4"/>
    <mergeCell ref="O4:P4"/>
    <mergeCell ref="R4:S4"/>
    <mergeCell ref="E2:H2"/>
    <mergeCell ref="E3:E4"/>
    <mergeCell ref="G3:H4"/>
  </mergeCells>
  <pageMargins left="0.7" right="0.7" top="0.75" bottom="0.75" header="0.3" footer="0.3"/>
  <pageSetup paperSize="5" scale="75" orientation="landscape" r:id="rId1"/>
  <headerFooter>
    <oddHeader>&amp;C&amp;"-,Bold"Democratic Primary Elections Results - June 8, 2021 
Prepared by the Office of Edward P. McGettigan, Atlantic County Clerk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"/>
  <sheetViews>
    <sheetView zoomScale="75" zoomScaleNormal="75" workbookViewId="0">
      <pane xSplit="1" topLeftCell="B1" activePane="topRight" state="frozen"/>
      <selection activeCell="S12" sqref="S12"/>
      <selection pane="topRight" activeCell="S12" sqref="S12"/>
    </sheetView>
  </sheetViews>
  <sheetFormatPr defaultRowHeight="15" x14ac:dyDescent="0.25"/>
  <cols>
    <col min="1" max="1" width="21.5703125" bestFit="1" customWidth="1"/>
    <col min="2" max="2" width="1.7109375" customWidth="1"/>
    <col min="3" max="3" width="9.7109375" customWidth="1"/>
    <col min="4" max="4" width="1.7109375" customWidth="1"/>
    <col min="5" max="5" width="9.7109375" customWidth="1"/>
    <col min="6" max="6" width="1.7109375" customWidth="1"/>
    <col min="7" max="7" width="9.7109375" customWidth="1"/>
    <col min="8" max="8" width="10.7109375" customWidth="1"/>
    <col min="9" max="9" width="1.7109375" customWidth="1"/>
    <col min="10" max="11" width="9.7109375" customWidth="1"/>
    <col min="12" max="12" width="1.7109375" customWidth="1"/>
    <col min="13" max="13" width="13.42578125" customWidth="1"/>
    <col min="14" max="14" width="1.7109375" customWidth="1"/>
    <col min="15" max="16" width="10.7109375" customWidth="1"/>
    <col min="17" max="17" width="1.7109375" customWidth="1"/>
    <col min="18" max="19" width="13.42578125" customWidth="1"/>
    <col min="20" max="20" width="1.7109375" customWidth="1"/>
    <col min="21" max="22" width="10.7109375" customWidth="1"/>
    <col min="23" max="23" width="1.7109375" customWidth="1"/>
    <col min="24" max="25" width="9.7109375" customWidth="1"/>
    <col min="26" max="26" width="1.7109375" customWidth="1"/>
    <col min="27" max="27" width="10.7109375" customWidth="1"/>
    <col min="28" max="28" width="1.7109375" customWidth="1"/>
    <col min="29" max="29" width="9.7109375" customWidth="1"/>
    <col min="30" max="30" width="8.5703125" customWidth="1"/>
    <col min="31" max="31" width="11.140625" customWidth="1"/>
    <col min="32" max="32" width="8.140625" customWidth="1"/>
    <col min="33" max="52" width="13.42578125" customWidth="1"/>
  </cols>
  <sheetData>
    <row r="1" spans="1:32" x14ac:dyDescent="0.25">
      <c r="AA1" s="95" t="s">
        <v>43</v>
      </c>
      <c r="AC1" s="23"/>
      <c r="AD1" s="23"/>
      <c r="AE1" s="23"/>
      <c r="AF1" s="23"/>
    </row>
    <row r="2" spans="1:32" x14ac:dyDescent="0.25">
      <c r="C2" s="50"/>
      <c r="D2" s="23"/>
      <c r="E2" s="104" t="s">
        <v>196</v>
      </c>
      <c r="F2" s="104"/>
      <c r="G2" s="104"/>
      <c r="H2" s="104"/>
      <c r="I2" s="23"/>
      <c r="J2" s="6"/>
      <c r="K2" s="6"/>
      <c r="L2" s="23"/>
      <c r="M2" s="52"/>
      <c r="N2" s="23"/>
      <c r="O2" s="119"/>
      <c r="P2" s="119"/>
      <c r="Q2" s="23"/>
      <c r="R2" s="119"/>
      <c r="S2" s="119"/>
      <c r="T2" s="23"/>
      <c r="U2" s="23"/>
      <c r="V2" s="23"/>
      <c r="W2" s="23"/>
      <c r="X2" s="23"/>
      <c r="Y2" s="23"/>
      <c r="Z2" s="23"/>
      <c r="AA2" s="96" t="s">
        <v>325</v>
      </c>
      <c r="AB2" s="23"/>
      <c r="AC2" s="23"/>
      <c r="AD2" s="23"/>
      <c r="AE2" s="23"/>
      <c r="AF2" s="23"/>
    </row>
    <row r="3" spans="1:32" ht="15" customHeight="1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54" t="s">
        <v>209</v>
      </c>
      <c r="N3" s="23"/>
      <c r="O3" s="59"/>
      <c r="P3" s="59"/>
      <c r="Q3" s="23"/>
      <c r="R3" s="59"/>
      <c r="S3" s="59"/>
      <c r="T3" s="23"/>
      <c r="U3" s="142" t="s">
        <v>43</v>
      </c>
      <c r="V3" s="142"/>
      <c r="W3" s="23"/>
      <c r="X3" s="142" t="s">
        <v>43</v>
      </c>
      <c r="Y3" s="142"/>
      <c r="Z3" s="23"/>
      <c r="AA3" s="96" t="s">
        <v>326</v>
      </c>
      <c r="AB3" s="23"/>
      <c r="AC3" s="23"/>
      <c r="AD3" s="23"/>
      <c r="AE3" s="23"/>
      <c r="AF3" s="23"/>
    </row>
    <row r="4" spans="1:32" ht="15" customHeight="1" x14ac:dyDescent="0.25">
      <c r="C4" s="105"/>
      <c r="D4" s="23"/>
      <c r="E4" s="10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119" t="s">
        <v>221</v>
      </c>
      <c r="P4" s="119"/>
      <c r="Q4" s="23"/>
      <c r="R4" s="119" t="s">
        <v>221</v>
      </c>
      <c r="S4" s="119"/>
      <c r="T4" s="23"/>
      <c r="U4" s="142" t="s">
        <v>44</v>
      </c>
      <c r="V4" s="142"/>
      <c r="W4" s="23"/>
      <c r="X4" s="142" t="s">
        <v>45</v>
      </c>
      <c r="Y4" s="142"/>
      <c r="Z4" s="23"/>
      <c r="AA4" s="96" t="s">
        <v>45</v>
      </c>
      <c r="AB4" s="23"/>
      <c r="AC4" s="23"/>
      <c r="AD4" s="23"/>
      <c r="AE4" s="23"/>
      <c r="AF4" s="23"/>
    </row>
    <row r="5" spans="1:32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13"/>
      <c r="Q5" s="23"/>
      <c r="R5" s="13"/>
      <c r="S5" s="13"/>
      <c r="T5" s="23"/>
      <c r="U5" s="59"/>
      <c r="V5" s="59"/>
      <c r="W5" s="23"/>
      <c r="X5" s="59"/>
      <c r="Y5" s="59"/>
      <c r="Z5" s="23"/>
      <c r="AA5" s="59"/>
      <c r="AB5" s="23"/>
      <c r="AC5" s="33"/>
      <c r="AD5" s="33"/>
      <c r="AE5" s="33"/>
      <c r="AF5" s="33"/>
    </row>
    <row r="6" spans="1:32" ht="15" customHeight="1" x14ac:dyDescent="0.25">
      <c r="C6" s="107" t="str">
        <f>+'Leed Sheet (D)'!C6:C8</f>
        <v>Philip Murphy</v>
      </c>
      <c r="D6" s="23"/>
      <c r="E6" s="107" t="str">
        <f>+'Leed Sheet (D)'!J6:J8</f>
        <v>Vince Mazzeo</v>
      </c>
      <c r="F6" s="23"/>
      <c r="G6" s="116" t="str">
        <f>+'Leed Sheet (D)'!L6:L8</f>
        <v>John Armato</v>
      </c>
      <c r="H6" s="113" t="str">
        <f>+'Leed Sheet (D)'!M6:M8</f>
        <v>Caren Fitzpatrick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6" t="str">
        <f>+'Leed Sheet (D)'!AH6:AH8</f>
        <v>Robert J. Campbell</v>
      </c>
      <c r="P6" s="113" t="str">
        <f>+'Leed Sheet (D)'!AI6:AI8</f>
        <v>William "Wick" Ward</v>
      </c>
      <c r="Q6" s="23"/>
      <c r="R6" s="116" t="str">
        <f>+'Leed Sheet (D)'!AK6:AK8</f>
        <v>Joyce Mollineaux</v>
      </c>
      <c r="S6" s="113" t="str">
        <f>+'Leed Sheet (D)'!AL6:AL8</f>
        <v>Sherri Parmenter</v>
      </c>
      <c r="T6" s="23"/>
      <c r="U6" s="116" t="s">
        <v>266</v>
      </c>
      <c r="V6" s="113" t="s">
        <v>351</v>
      </c>
      <c r="W6" s="23"/>
      <c r="X6" s="116" t="s">
        <v>269</v>
      </c>
      <c r="Y6" s="113" t="s">
        <v>267</v>
      </c>
      <c r="Z6" s="23"/>
      <c r="AA6" s="110" t="s">
        <v>268</v>
      </c>
      <c r="AB6" s="23"/>
      <c r="AC6" s="127" t="s">
        <v>224</v>
      </c>
      <c r="AD6" s="120" t="s">
        <v>225</v>
      </c>
      <c r="AE6" s="120" t="s">
        <v>226</v>
      </c>
      <c r="AF6" s="124" t="s">
        <v>227</v>
      </c>
    </row>
    <row r="7" spans="1:32" x14ac:dyDescent="0.25"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7"/>
      <c r="P7" s="114"/>
      <c r="Q7" s="23"/>
      <c r="R7" s="117"/>
      <c r="S7" s="114"/>
      <c r="T7" s="23"/>
      <c r="U7" s="117"/>
      <c r="V7" s="114"/>
      <c r="W7" s="23"/>
      <c r="X7" s="117"/>
      <c r="Y7" s="114"/>
      <c r="Z7" s="23"/>
      <c r="AA7" s="111"/>
      <c r="AB7" s="23"/>
      <c r="AC7" s="128"/>
      <c r="AD7" s="121"/>
      <c r="AE7" s="121"/>
      <c r="AF7" s="125"/>
    </row>
    <row r="8" spans="1:32" ht="15.75" thickBot="1" x14ac:dyDescent="0.3"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8"/>
      <c r="P8" s="115"/>
      <c r="Q8" s="23"/>
      <c r="R8" s="118"/>
      <c r="S8" s="115"/>
      <c r="T8" s="23"/>
      <c r="U8" s="118"/>
      <c r="V8" s="115"/>
      <c r="W8" s="23"/>
      <c r="X8" s="118"/>
      <c r="Y8" s="115"/>
      <c r="Z8" s="23"/>
      <c r="AA8" s="112"/>
      <c r="AB8" s="23"/>
      <c r="AC8" s="129"/>
      <c r="AD8" s="122"/>
      <c r="AE8" s="122"/>
      <c r="AF8" s="126"/>
    </row>
    <row r="9" spans="1:32" ht="5.0999999999999996" customHeight="1" x14ac:dyDescent="0.25">
      <c r="C9" s="13"/>
      <c r="E9" s="13"/>
      <c r="G9" s="13"/>
      <c r="H9" s="13"/>
      <c r="J9" s="13"/>
      <c r="K9" s="13"/>
      <c r="M9" s="13"/>
      <c r="O9" s="13"/>
      <c r="P9" s="13"/>
      <c r="R9" s="13"/>
      <c r="S9" s="13"/>
      <c r="U9" s="13"/>
      <c r="V9" s="13"/>
      <c r="X9" s="13"/>
      <c r="Y9" s="13"/>
      <c r="AA9" s="13"/>
      <c r="AC9" s="12"/>
      <c r="AD9" s="12"/>
      <c r="AE9" s="12"/>
      <c r="AF9" s="12"/>
    </row>
    <row r="10" spans="1:32" x14ac:dyDescent="0.25">
      <c r="A10" t="s">
        <v>165</v>
      </c>
      <c r="B10" s="23"/>
      <c r="C10" s="8">
        <v>97</v>
      </c>
      <c r="D10" s="23"/>
      <c r="E10" s="8">
        <v>86</v>
      </c>
      <c r="F10" s="23"/>
      <c r="G10" s="8">
        <v>82</v>
      </c>
      <c r="H10" s="8">
        <v>83</v>
      </c>
      <c r="I10" s="23"/>
      <c r="J10" s="8">
        <v>79</v>
      </c>
      <c r="K10" s="8">
        <v>4</v>
      </c>
      <c r="L10" s="23"/>
      <c r="M10" s="8">
        <v>85</v>
      </c>
      <c r="N10" s="23"/>
      <c r="O10" s="8">
        <v>80</v>
      </c>
      <c r="P10" s="8">
        <v>85</v>
      </c>
      <c r="Q10" s="23"/>
      <c r="R10" s="8">
        <v>81</v>
      </c>
      <c r="S10" s="8">
        <v>75</v>
      </c>
      <c r="T10" s="23"/>
      <c r="U10" s="8">
        <v>59</v>
      </c>
      <c r="V10" s="8">
        <v>36</v>
      </c>
      <c r="W10" s="23"/>
      <c r="X10" s="8"/>
      <c r="Y10" s="8"/>
      <c r="Z10" s="23"/>
      <c r="AA10" s="8"/>
      <c r="AB10" s="23"/>
      <c r="AC10" s="8">
        <v>104</v>
      </c>
      <c r="AD10" s="130">
        <v>222</v>
      </c>
      <c r="AE10" s="130">
        <v>18</v>
      </c>
      <c r="AF10" s="27">
        <v>0</v>
      </c>
    </row>
    <row r="11" spans="1:32" x14ac:dyDescent="0.25">
      <c r="A11" t="s">
        <v>166</v>
      </c>
      <c r="B11" s="23"/>
      <c r="C11" s="8">
        <v>74</v>
      </c>
      <c r="D11" s="23"/>
      <c r="E11" s="8">
        <v>72</v>
      </c>
      <c r="F11" s="23"/>
      <c r="G11" s="8">
        <v>70</v>
      </c>
      <c r="H11" s="8">
        <v>67</v>
      </c>
      <c r="I11" s="23"/>
      <c r="J11" s="8">
        <v>65</v>
      </c>
      <c r="K11" s="8">
        <v>5</v>
      </c>
      <c r="L11" s="23"/>
      <c r="M11" s="8">
        <v>68</v>
      </c>
      <c r="N11" s="23"/>
      <c r="O11" s="8">
        <v>66</v>
      </c>
      <c r="P11" s="8">
        <v>65</v>
      </c>
      <c r="Q11" s="23"/>
      <c r="R11" s="8">
        <v>66</v>
      </c>
      <c r="S11" s="8">
        <v>61</v>
      </c>
      <c r="T11" s="23"/>
      <c r="U11" s="8">
        <v>46</v>
      </c>
      <c r="V11" s="8">
        <v>30</v>
      </c>
      <c r="W11" s="23"/>
      <c r="X11" s="8"/>
      <c r="Y11" s="8"/>
      <c r="Z11" s="23"/>
      <c r="AA11" s="8"/>
      <c r="AB11" s="23"/>
      <c r="AC11" s="8">
        <v>77</v>
      </c>
      <c r="AD11" s="131"/>
      <c r="AE11" s="131"/>
      <c r="AF11" s="27">
        <v>0</v>
      </c>
    </row>
    <row r="12" spans="1:32" x14ac:dyDescent="0.25">
      <c r="A12" t="s">
        <v>167</v>
      </c>
      <c r="B12" s="23"/>
      <c r="C12" s="8">
        <v>76</v>
      </c>
      <c r="D12" s="23"/>
      <c r="E12" s="8">
        <v>68</v>
      </c>
      <c r="F12" s="23"/>
      <c r="G12" s="8">
        <v>65</v>
      </c>
      <c r="H12" s="8">
        <v>64</v>
      </c>
      <c r="I12" s="23"/>
      <c r="J12" s="8">
        <v>67</v>
      </c>
      <c r="K12" s="8">
        <v>1</v>
      </c>
      <c r="L12" s="23"/>
      <c r="M12" s="8">
        <v>65</v>
      </c>
      <c r="N12" s="23"/>
      <c r="O12" s="8">
        <v>61</v>
      </c>
      <c r="P12" s="8">
        <v>66</v>
      </c>
      <c r="Q12" s="23"/>
      <c r="R12" s="8">
        <v>67</v>
      </c>
      <c r="S12" s="8">
        <v>64</v>
      </c>
      <c r="T12" s="23"/>
      <c r="U12" s="8">
        <v>51</v>
      </c>
      <c r="V12" s="8">
        <v>24</v>
      </c>
      <c r="W12" s="23"/>
      <c r="X12" s="8"/>
      <c r="Y12" s="8"/>
      <c r="Z12" s="23"/>
      <c r="AA12" s="8"/>
      <c r="AB12" s="23"/>
      <c r="AC12" s="8">
        <v>80</v>
      </c>
      <c r="AD12" s="131"/>
      <c r="AE12" s="131"/>
      <c r="AF12" s="27">
        <v>0</v>
      </c>
    </row>
    <row r="13" spans="1:32" x14ac:dyDescent="0.25">
      <c r="A13" t="s">
        <v>168</v>
      </c>
      <c r="B13" s="23"/>
      <c r="C13" s="8">
        <v>88</v>
      </c>
      <c r="D13" s="23"/>
      <c r="E13" s="8">
        <v>78</v>
      </c>
      <c r="F13" s="23"/>
      <c r="G13" s="8">
        <v>71</v>
      </c>
      <c r="H13" s="8">
        <v>79</v>
      </c>
      <c r="I13" s="23"/>
      <c r="J13" s="8">
        <v>68</v>
      </c>
      <c r="K13" s="8">
        <v>5</v>
      </c>
      <c r="L13" s="23"/>
      <c r="M13" s="8">
        <v>76</v>
      </c>
      <c r="N13" s="23"/>
      <c r="O13" s="8">
        <v>73</v>
      </c>
      <c r="P13" s="8">
        <v>80</v>
      </c>
      <c r="Q13" s="23"/>
      <c r="R13" s="8">
        <v>79</v>
      </c>
      <c r="S13" s="8">
        <v>75</v>
      </c>
      <c r="T13" s="23"/>
      <c r="U13" s="8">
        <v>51</v>
      </c>
      <c r="V13" s="8">
        <v>39</v>
      </c>
      <c r="W13" s="23"/>
      <c r="X13" s="8"/>
      <c r="Y13" s="8"/>
      <c r="Z13" s="23"/>
      <c r="AA13" s="8"/>
      <c r="AB13" s="23"/>
      <c r="AC13" s="8">
        <v>99</v>
      </c>
      <c r="AD13" s="132"/>
      <c r="AE13" s="132"/>
      <c r="AF13" s="27">
        <v>0</v>
      </c>
    </row>
    <row r="14" spans="1:32" x14ac:dyDescent="0.25">
      <c r="A14" t="s">
        <v>169</v>
      </c>
      <c r="B14" s="23"/>
      <c r="C14" s="8">
        <v>82</v>
      </c>
      <c r="D14" s="23"/>
      <c r="E14" s="8">
        <v>75</v>
      </c>
      <c r="F14" s="23"/>
      <c r="G14" s="8">
        <v>65</v>
      </c>
      <c r="H14" s="8">
        <v>66</v>
      </c>
      <c r="I14" s="23"/>
      <c r="J14" s="8">
        <v>64</v>
      </c>
      <c r="K14" s="8">
        <v>4</v>
      </c>
      <c r="L14" s="23"/>
      <c r="M14" s="8">
        <v>65</v>
      </c>
      <c r="N14" s="23"/>
      <c r="O14" s="8">
        <v>62</v>
      </c>
      <c r="P14" s="8">
        <v>68</v>
      </c>
      <c r="Q14" s="23"/>
      <c r="R14" s="8">
        <v>63</v>
      </c>
      <c r="S14" s="8">
        <v>65</v>
      </c>
      <c r="T14" s="23"/>
      <c r="U14" s="8"/>
      <c r="V14" s="8"/>
      <c r="W14" s="23"/>
      <c r="X14" s="8">
        <v>60</v>
      </c>
      <c r="Y14" s="8">
        <v>15</v>
      </c>
      <c r="Z14" s="23"/>
      <c r="AA14" s="8">
        <v>64</v>
      </c>
      <c r="AB14" s="23"/>
      <c r="AC14" s="8">
        <v>93</v>
      </c>
      <c r="AD14" s="130">
        <v>299</v>
      </c>
      <c r="AE14" s="130">
        <v>22</v>
      </c>
      <c r="AF14" s="27">
        <v>6</v>
      </c>
    </row>
    <row r="15" spans="1:32" x14ac:dyDescent="0.25">
      <c r="A15" t="s">
        <v>170</v>
      </c>
      <c r="B15" s="23"/>
      <c r="C15" s="8">
        <v>85</v>
      </c>
      <c r="D15" s="23"/>
      <c r="E15" s="8">
        <v>79</v>
      </c>
      <c r="F15" s="23"/>
      <c r="G15" s="8">
        <v>76</v>
      </c>
      <c r="H15" s="8">
        <v>73</v>
      </c>
      <c r="I15" s="23"/>
      <c r="J15" s="8">
        <v>72</v>
      </c>
      <c r="K15" s="8">
        <v>6</v>
      </c>
      <c r="L15" s="23"/>
      <c r="M15" s="8">
        <v>72</v>
      </c>
      <c r="N15" s="23"/>
      <c r="O15" s="8">
        <v>72</v>
      </c>
      <c r="P15" s="8">
        <v>74</v>
      </c>
      <c r="Q15" s="23"/>
      <c r="R15" s="8">
        <v>72</v>
      </c>
      <c r="S15" s="8">
        <v>68</v>
      </c>
      <c r="T15" s="23"/>
      <c r="U15" s="8"/>
      <c r="V15" s="8"/>
      <c r="W15" s="23"/>
      <c r="X15" s="8">
        <v>63</v>
      </c>
      <c r="Y15" s="8">
        <v>19</v>
      </c>
      <c r="Z15" s="23"/>
      <c r="AA15" s="8">
        <v>72</v>
      </c>
      <c r="AB15" s="23"/>
      <c r="AC15" s="8">
        <v>89</v>
      </c>
      <c r="AD15" s="131"/>
      <c r="AE15" s="131"/>
      <c r="AF15" s="27">
        <v>0</v>
      </c>
    </row>
    <row r="16" spans="1:32" x14ac:dyDescent="0.25">
      <c r="A16" t="s">
        <v>171</v>
      </c>
      <c r="B16" s="23"/>
      <c r="C16" s="8">
        <v>125</v>
      </c>
      <c r="D16" s="23"/>
      <c r="E16" s="8">
        <v>110</v>
      </c>
      <c r="F16" s="23"/>
      <c r="G16" s="8">
        <v>105</v>
      </c>
      <c r="H16" s="8">
        <v>107</v>
      </c>
      <c r="I16" s="23"/>
      <c r="J16" s="8">
        <v>94</v>
      </c>
      <c r="K16" s="8">
        <v>7</v>
      </c>
      <c r="L16" s="23"/>
      <c r="M16" s="8">
        <v>103</v>
      </c>
      <c r="N16" s="23"/>
      <c r="O16" s="8">
        <v>104</v>
      </c>
      <c r="P16" s="8">
        <v>107</v>
      </c>
      <c r="Q16" s="23"/>
      <c r="R16" s="8">
        <v>98</v>
      </c>
      <c r="S16" s="8">
        <v>100</v>
      </c>
      <c r="T16" s="23"/>
      <c r="U16" s="8"/>
      <c r="V16" s="8"/>
      <c r="W16" s="23"/>
      <c r="X16" s="8">
        <v>81</v>
      </c>
      <c r="Y16" s="8">
        <v>30</v>
      </c>
      <c r="Z16" s="23"/>
      <c r="AA16" s="8">
        <v>105</v>
      </c>
      <c r="AB16" s="23"/>
      <c r="AC16" s="8">
        <v>136</v>
      </c>
      <c r="AD16" s="131"/>
      <c r="AE16" s="131"/>
      <c r="AF16" s="27">
        <v>0</v>
      </c>
    </row>
    <row r="17" spans="1:32" x14ac:dyDescent="0.25">
      <c r="A17" t="s">
        <v>172</v>
      </c>
      <c r="B17" s="23"/>
      <c r="C17" s="8">
        <v>115</v>
      </c>
      <c r="D17" s="23"/>
      <c r="E17" s="8">
        <v>110</v>
      </c>
      <c r="F17" s="23"/>
      <c r="G17" s="8">
        <v>106</v>
      </c>
      <c r="H17" s="8">
        <v>102</v>
      </c>
      <c r="I17" s="23"/>
      <c r="J17" s="8">
        <v>101</v>
      </c>
      <c r="K17" s="8">
        <v>6</v>
      </c>
      <c r="L17" s="23"/>
      <c r="M17" s="8">
        <v>104</v>
      </c>
      <c r="N17" s="23"/>
      <c r="O17" s="8">
        <v>105</v>
      </c>
      <c r="P17" s="8">
        <v>106</v>
      </c>
      <c r="Q17" s="23"/>
      <c r="R17" s="8">
        <v>100</v>
      </c>
      <c r="S17" s="8">
        <v>104</v>
      </c>
      <c r="T17" s="23"/>
      <c r="U17" s="8"/>
      <c r="V17" s="8"/>
      <c r="W17" s="23"/>
      <c r="X17" s="8">
        <v>88</v>
      </c>
      <c r="Y17" s="8">
        <v>26</v>
      </c>
      <c r="Z17" s="23"/>
      <c r="AA17" s="8">
        <v>105</v>
      </c>
      <c r="AB17" s="23"/>
      <c r="AC17" s="8">
        <v>130</v>
      </c>
      <c r="AD17" s="132"/>
      <c r="AE17" s="132"/>
      <c r="AF17" s="27">
        <v>0</v>
      </c>
    </row>
    <row r="18" spans="1:32" ht="15.75" thickBot="1" x14ac:dyDescent="0.3"/>
    <row r="19" spans="1:32" ht="15.75" thickBot="1" x14ac:dyDescent="0.3">
      <c r="A19" s="16" t="s">
        <v>30</v>
      </c>
      <c r="B19" s="7"/>
      <c r="C19" s="10">
        <f>+SUM(C10:C17)</f>
        <v>742</v>
      </c>
      <c r="E19" s="10">
        <f t="shared" ref="E19:AA19" si="0">+SUM(E10:E17)</f>
        <v>678</v>
      </c>
      <c r="G19" s="10">
        <f t="shared" si="0"/>
        <v>640</v>
      </c>
      <c r="H19" s="10">
        <f t="shared" si="0"/>
        <v>641</v>
      </c>
      <c r="J19" s="10">
        <f t="shared" si="0"/>
        <v>610</v>
      </c>
      <c r="K19" s="10">
        <f t="shared" si="0"/>
        <v>38</v>
      </c>
      <c r="M19" s="10">
        <f t="shared" si="0"/>
        <v>638</v>
      </c>
      <c r="O19" s="10">
        <f t="shared" si="0"/>
        <v>623</v>
      </c>
      <c r="P19" s="10">
        <f t="shared" si="0"/>
        <v>651</v>
      </c>
      <c r="R19" s="10">
        <f t="shared" si="0"/>
        <v>626</v>
      </c>
      <c r="S19" s="10">
        <f t="shared" si="0"/>
        <v>612</v>
      </c>
      <c r="U19" s="10">
        <f t="shared" si="0"/>
        <v>207</v>
      </c>
      <c r="V19" s="10">
        <f t="shared" si="0"/>
        <v>129</v>
      </c>
      <c r="X19" s="10">
        <f t="shared" si="0"/>
        <v>292</v>
      </c>
      <c r="Y19" s="10">
        <f t="shared" si="0"/>
        <v>90</v>
      </c>
      <c r="AA19" s="10">
        <f t="shared" si="0"/>
        <v>346</v>
      </c>
      <c r="AC19" s="10">
        <f>+SUM(AC10:AC17)</f>
        <v>808</v>
      </c>
      <c r="AD19" s="10">
        <f>+SUM(AD10:AD17)</f>
        <v>521</v>
      </c>
      <c r="AE19" s="10">
        <f>+SUM(AE10:AE17)</f>
        <v>40</v>
      </c>
      <c r="AF19" s="10">
        <f>+SUM(AF10:AF17)</f>
        <v>6</v>
      </c>
    </row>
    <row r="20" spans="1:32" x14ac:dyDescent="0.25">
      <c r="A20" s="17" t="s">
        <v>31</v>
      </c>
      <c r="B20" s="7"/>
      <c r="C20" s="26">
        <v>248</v>
      </c>
      <c r="E20" s="26">
        <v>205</v>
      </c>
      <c r="G20" s="26">
        <v>195</v>
      </c>
      <c r="H20" s="26">
        <v>175</v>
      </c>
      <c r="J20" s="26">
        <v>189</v>
      </c>
      <c r="K20" s="26">
        <v>18</v>
      </c>
      <c r="M20" s="26">
        <v>203</v>
      </c>
      <c r="O20" s="26">
        <v>187</v>
      </c>
      <c r="P20" s="26">
        <v>190</v>
      </c>
      <c r="R20" s="26">
        <v>185</v>
      </c>
      <c r="S20" s="26">
        <v>186</v>
      </c>
      <c r="U20" s="26">
        <v>37</v>
      </c>
      <c r="V20" s="26">
        <v>166</v>
      </c>
      <c r="X20" s="26">
        <v>238</v>
      </c>
      <c r="Y20" s="26">
        <v>38</v>
      </c>
      <c r="AA20" s="26">
        <v>122</v>
      </c>
    </row>
    <row r="21" spans="1:32" x14ac:dyDescent="0.25">
      <c r="A21" s="18" t="s">
        <v>32</v>
      </c>
      <c r="B21" s="7"/>
      <c r="C21" s="27">
        <v>33</v>
      </c>
      <c r="E21" s="27">
        <v>28</v>
      </c>
      <c r="G21" s="27">
        <v>29</v>
      </c>
      <c r="H21" s="27">
        <v>31</v>
      </c>
      <c r="J21" s="27">
        <v>24</v>
      </c>
      <c r="K21" s="27">
        <v>3</v>
      </c>
      <c r="M21" s="27">
        <v>32</v>
      </c>
      <c r="O21" s="27">
        <v>31</v>
      </c>
      <c r="P21" s="27">
        <v>31</v>
      </c>
      <c r="R21" s="27">
        <v>29</v>
      </c>
      <c r="S21" s="27">
        <v>29</v>
      </c>
      <c r="U21" s="27">
        <v>10</v>
      </c>
      <c r="V21" s="27">
        <v>7</v>
      </c>
      <c r="X21" s="27">
        <v>12</v>
      </c>
      <c r="Y21" s="27">
        <v>3</v>
      </c>
      <c r="AA21" s="27">
        <v>16</v>
      </c>
    </row>
    <row r="22" spans="1:32" ht="15.75" thickBot="1" x14ac:dyDescent="0.3">
      <c r="A22" s="19" t="s">
        <v>33</v>
      </c>
      <c r="B22" s="7"/>
      <c r="C22" s="28">
        <v>4</v>
      </c>
      <c r="E22" s="28">
        <v>4</v>
      </c>
      <c r="G22" s="28">
        <v>2</v>
      </c>
      <c r="H22" s="28">
        <v>4</v>
      </c>
      <c r="J22" s="28">
        <v>3</v>
      </c>
      <c r="K22" s="28">
        <v>1</v>
      </c>
      <c r="M22" s="28">
        <v>4</v>
      </c>
      <c r="O22" s="28">
        <v>2</v>
      </c>
      <c r="P22" s="28">
        <v>3</v>
      </c>
      <c r="R22" s="28">
        <v>4</v>
      </c>
      <c r="S22" s="28">
        <v>3</v>
      </c>
      <c r="U22" s="28">
        <v>0</v>
      </c>
      <c r="V22" s="28">
        <v>0</v>
      </c>
      <c r="X22" s="28">
        <v>0</v>
      </c>
      <c r="Y22" s="28">
        <v>0</v>
      </c>
      <c r="AA22" s="28">
        <v>0</v>
      </c>
    </row>
    <row r="23" spans="1:32" ht="15.75" thickBot="1" x14ac:dyDescent="0.3">
      <c r="A23" s="16" t="s">
        <v>34</v>
      </c>
      <c r="B23" s="7"/>
      <c r="C23" s="10">
        <f>+SUM(C19:C22)</f>
        <v>1027</v>
      </c>
      <c r="E23" s="10">
        <f t="shared" ref="E23:AA23" si="1">+SUM(E19:E22)</f>
        <v>915</v>
      </c>
      <c r="G23" s="10">
        <f t="shared" si="1"/>
        <v>866</v>
      </c>
      <c r="H23" s="10">
        <f t="shared" si="1"/>
        <v>851</v>
      </c>
      <c r="J23" s="10">
        <f t="shared" si="1"/>
        <v>826</v>
      </c>
      <c r="K23" s="10">
        <f t="shared" si="1"/>
        <v>60</v>
      </c>
      <c r="M23" s="10">
        <f t="shared" si="1"/>
        <v>877</v>
      </c>
      <c r="O23" s="10">
        <f t="shared" si="1"/>
        <v>843</v>
      </c>
      <c r="P23" s="10">
        <f t="shared" si="1"/>
        <v>875</v>
      </c>
      <c r="R23" s="10">
        <f t="shared" si="1"/>
        <v>844</v>
      </c>
      <c r="S23" s="10">
        <f t="shared" si="1"/>
        <v>830</v>
      </c>
      <c r="U23" s="10">
        <f t="shared" si="1"/>
        <v>254</v>
      </c>
      <c r="V23" s="10">
        <f t="shared" si="1"/>
        <v>302</v>
      </c>
      <c r="X23" s="10">
        <f t="shared" si="1"/>
        <v>542</v>
      </c>
      <c r="Y23" s="10">
        <f t="shared" si="1"/>
        <v>131</v>
      </c>
      <c r="AA23" s="10">
        <f t="shared" si="1"/>
        <v>484</v>
      </c>
    </row>
  </sheetData>
  <mergeCells count="37">
    <mergeCell ref="AE14:AE17"/>
    <mergeCell ref="AD14:AD17"/>
    <mergeCell ref="AE10:AE13"/>
    <mergeCell ref="AD10:AD13"/>
    <mergeCell ref="AC6:AC8"/>
    <mergeCell ref="AD6:AD8"/>
    <mergeCell ref="AE6:AE8"/>
    <mergeCell ref="AF6:AF8"/>
    <mergeCell ref="X3:Y3"/>
    <mergeCell ref="X4:Y4"/>
    <mergeCell ref="AA6:AA8"/>
    <mergeCell ref="Y6:Y8"/>
    <mergeCell ref="X6:X8"/>
    <mergeCell ref="S6:S8"/>
    <mergeCell ref="V6:V8"/>
    <mergeCell ref="U6:U8"/>
    <mergeCell ref="U4:V4"/>
    <mergeCell ref="U3:V3"/>
    <mergeCell ref="K6:K8"/>
    <mergeCell ref="M6:M8"/>
    <mergeCell ref="O6:O8"/>
    <mergeCell ref="P6:P8"/>
    <mergeCell ref="R6:R8"/>
    <mergeCell ref="C6:C8"/>
    <mergeCell ref="E6:E8"/>
    <mergeCell ref="G6:G8"/>
    <mergeCell ref="H6:H8"/>
    <mergeCell ref="J6:J8"/>
    <mergeCell ref="E2:H2"/>
    <mergeCell ref="O2:P2"/>
    <mergeCell ref="R2:S2"/>
    <mergeCell ref="C3:C4"/>
    <mergeCell ref="E3:E4"/>
    <mergeCell ref="G3:H4"/>
    <mergeCell ref="J3:K4"/>
    <mergeCell ref="O4:P4"/>
    <mergeCell ref="R4:S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8, 2021 
Prepared by the Office of Edward P. McGettigan, Atlantic County Clerk
</oddHeader>
  </headerFooter>
  <colBreaks count="1" manualBreakCount="1">
    <brk id="25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9.85546875" customWidth="1"/>
    <col min="2" max="2" width="1.5703125" customWidth="1"/>
    <col min="3" max="3" width="9.42578125" customWidth="1"/>
    <col min="4" max="4" width="1.7109375" customWidth="1"/>
    <col min="5" max="5" width="9.42578125" customWidth="1"/>
    <col min="6" max="6" width="1.7109375" customWidth="1"/>
    <col min="7" max="7" width="9.42578125" customWidth="1"/>
    <col min="8" max="8" width="11.28515625" customWidth="1"/>
    <col min="9" max="9" width="1.7109375" customWidth="1"/>
    <col min="10" max="11" width="9.42578125" customWidth="1"/>
    <col min="12" max="12" width="1.7109375" customWidth="1"/>
    <col min="13" max="13" width="13.85546875" customWidth="1"/>
    <col min="14" max="14" width="1.7109375" customWidth="1"/>
    <col min="15" max="16" width="10.7109375" customWidth="1"/>
    <col min="17" max="17" width="1.7109375" customWidth="1"/>
    <col min="18" max="19" width="11.28515625" customWidth="1"/>
    <col min="20" max="20" width="1.7109375" customWidth="1"/>
    <col min="21" max="21" width="8.7109375" customWidth="1"/>
    <col min="22" max="22" width="1.7109375" customWidth="1"/>
    <col min="23" max="23" width="9.7109375" customWidth="1"/>
    <col min="24" max="24" width="1.7109375" customWidth="1"/>
    <col min="25" max="25" width="8.7109375" customWidth="1"/>
    <col min="26" max="26" width="1.7109375" customWidth="1"/>
    <col min="27" max="27" width="8.7109375" customWidth="1"/>
    <col min="28" max="28" width="8.5703125" customWidth="1"/>
    <col min="29" max="29" width="11.140625" customWidth="1"/>
  </cols>
  <sheetData>
    <row r="1" spans="1:29" ht="15.75" customHeight="1" x14ac:dyDescent="0.25">
      <c r="AA1" s="23"/>
      <c r="AB1" s="23"/>
      <c r="AC1" s="23"/>
    </row>
    <row r="2" spans="1:29" ht="15.75" customHeight="1" x14ac:dyDescent="0.25">
      <c r="C2" s="50"/>
      <c r="D2" s="23"/>
      <c r="E2" s="104" t="s">
        <v>205</v>
      </c>
      <c r="F2" s="104"/>
      <c r="G2" s="104"/>
      <c r="H2" s="104"/>
      <c r="I2" s="23"/>
      <c r="J2" s="6"/>
      <c r="K2" s="6"/>
      <c r="L2" s="23"/>
      <c r="M2" s="52"/>
      <c r="N2" s="23"/>
      <c r="O2" s="119"/>
      <c r="P2" s="119"/>
      <c r="Q2" s="23"/>
      <c r="R2" s="119"/>
      <c r="S2" s="119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29" ht="15.75" customHeight="1" x14ac:dyDescent="0.25">
      <c r="C3" s="105" t="s">
        <v>189</v>
      </c>
      <c r="D3" s="23"/>
      <c r="E3" s="14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50" t="s">
        <v>209</v>
      </c>
      <c r="N3" s="23"/>
      <c r="O3" s="59"/>
      <c r="P3" s="59"/>
      <c r="Q3" s="23"/>
      <c r="R3" s="59"/>
      <c r="S3" s="59"/>
      <c r="T3" s="23"/>
      <c r="U3" s="23"/>
      <c r="V3" s="23"/>
      <c r="W3" s="52" t="s">
        <v>43</v>
      </c>
      <c r="X3" s="23"/>
      <c r="Y3" s="52" t="s">
        <v>43</v>
      </c>
      <c r="Z3" s="23"/>
      <c r="AA3" s="23"/>
      <c r="AB3" s="23"/>
      <c r="AC3" s="23"/>
    </row>
    <row r="4" spans="1:29" x14ac:dyDescent="0.25">
      <c r="C4" s="105"/>
      <c r="D4" s="23"/>
      <c r="E4" s="14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119" t="s">
        <v>221</v>
      </c>
      <c r="P4" s="119"/>
      <c r="Q4" s="23"/>
      <c r="R4" s="119" t="s">
        <v>221</v>
      </c>
      <c r="S4" s="119"/>
      <c r="T4" s="23"/>
      <c r="U4" s="52" t="s">
        <v>42</v>
      </c>
      <c r="V4" s="5"/>
      <c r="W4" s="52" t="s">
        <v>44</v>
      </c>
      <c r="X4" s="5"/>
      <c r="Y4" s="52" t="s">
        <v>45</v>
      </c>
      <c r="Z4" s="23"/>
      <c r="AA4" s="23"/>
      <c r="AB4" s="23"/>
      <c r="AC4" s="23"/>
    </row>
    <row r="5" spans="1:29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13"/>
      <c r="Q5" s="23"/>
      <c r="R5" s="13"/>
      <c r="S5" s="13"/>
      <c r="T5" s="23"/>
      <c r="U5" s="59"/>
      <c r="V5" s="23"/>
      <c r="W5" s="59"/>
      <c r="X5" s="23"/>
      <c r="Y5" s="59"/>
      <c r="Z5" s="23"/>
      <c r="AA5" s="33"/>
      <c r="AB5" s="33"/>
      <c r="AC5" s="33"/>
    </row>
    <row r="6" spans="1:29" ht="15" customHeight="1" x14ac:dyDescent="0.25">
      <c r="C6" s="107" t="str">
        <f>+'Leed Sheet (D)'!C6:C8</f>
        <v>Philip Murphy</v>
      </c>
      <c r="D6" s="23"/>
      <c r="E6" s="107" t="str">
        <f>+'Leed Sheet (D)'!T6:T8</f>
        <v>David T. Wright</v>
      </c>
      <c r="F6" s="23"/>
      <c r="G6" s="116" t="str">
        <f>+'Leed Sheet (D)'!V6:V8</f>
        <v>Alexis Jackson</v>
      </c>
      <c r="H6" s="113" t="str">
        <f>+'Leed Sheet (D)'!W6:W8</f>
        <v>Kristen Henninger-Holland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6" t="str">
        <f>+'Leed Sheet (D)'!AH6:AH8</f>
        <v>Robert J. Campbell</v>
      </c>
      <c r="P6" s="113" t="str">
        <f>+'Leed Sheet (D)'!AI6:AI8</f>
        <v>William "Wick" Ward</v>
      </c>
      <c r="Q6" s="23"/>
      <c r="R6" s="116" t="str">
        <f>+'Leed Sheet (D)'!AK6:AK8</f>
        <v>Joyce Mollineaux</v>
      </c>
      <c r="S6" s="113" t="str">
        <f>+'Leed Sheet (D)'!AL6:AL8</f>
        <v>Sherri Parmenter</v>
      </c>
      <c r="T6" s="23"/>
      <c r="U6" s="107" t="s">
        <v>255</v>
      </c>
      <c r="V6" s="23"/>
      <c r="W6" s="107" t="s">
        <v>342</v>
      </c>
      <c r="X6" s="23"/>
      <c r="Y6" s="107" t="s">
        <v>255</v>
      </c>
      <c r="Z6" s="23"/>
      <c r="AA6" s="127" t="s">
        <v>224</v>
      </c>
      <c r="AB6" s="120" t="s">
        <v>225</v>
      </c>
      <c r="AC6" s="124" t="s">
        <v>226</v>
      </c>
    </row>
    <row r="7" spans="1:29" x14ac:dyDescent="0.25"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7"/>
      <c r="P7" s="114"/>
      <c r="Q7" s="23"/>
      <c r="R7" s="117"/>
      <c r="S7" s="114"/>
      <c r="T7" s="23"/>
      <c r="U7" s="108"/>
      <c r="V7" s="23"/>
      <c r="W7" s="108"/>
      <c r="X7" s="23"/>
      <c r="Y7" s="108"/>
      <c r="Z7" s="23"/>
      <c r="AA7" s="128"/>
      <c r="AB7" s="121"/>
      <c r="AC7" s="125"/>
    </row>
    <row r="8" spans="1:29" ht="15.75" thickBot="1" x14ac:dyDescent="0.3"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8"/>
      <c r="P8" s="115"/>
      <c r="Q8" s="23"/>
      <c r="R8" s="118"/>
      <c r="S8" s="115"/>
      <c r="T8" s="23"/>
      <c r="U8" s="109"/>
      <c r="V8" s="23"/>
      <c r="W8" s="109"/>
      <c r="X8" s="23"/>
      <c r="Y8" s="109"/>
      <c r="Z8" s="23"/>
      <c r="AA8" s="129"/>
      <c r="AB8" s="122"/>
      <c r="AC8" s="126"/>
    </row>
    <row r="9" spans="1:29" ht="5.0999999999999996" customHeight="1" x14ac:dyDescent="0.25"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12"/>
      <c r="AB9" s="12"/>
      <c r="AC9" s="12"/>
    </row>
    <row r="10" spans="1:29" x14ac:dyDescent="0.25">
      <c r="A10" t="s">
        <v>173</v>
      </c>
      <c r="C10" s="8">
        <v>25</v>
      </c>
      <c r="E10" s="8">
        <v>23</v>
      </c>
      <c r="G10" s="8">
        <v>24</v>
      </c>
      <c r="H10" s="8">
        <v>24</v>
      </c>
      <c r="J10" s="8">
        <v>22</v>
      </c>
      <c r="K10" s="8">
        <v>2</v>
      </c>
      <c r="M10" s="8">
        <v>24</v>
      </c>
      <c r="O10" s="8">
        <v>23</v>
      </c>
      <c r="P10" s="8">
        <v>23</v>
      </c>
      <c r="R10" s="8">
        <v>23</v>
      </c>
      <c r="S10" s="8">
        <v>23</v>
      </c>
      <c r="U10" s="8"/>
      <c r="W10" s="8">
        <f>1</f>
        <v>1</v>
      </c>
      <c r="Y10" s="8"/>
      <c r="AA10" s="8">
        <v>27</v>
      </c>
      <c r="AB10" s="14">
        <v>12</v>
      </c>
      <c r="AC10" s="14">
        <v>1</v>
      </c>
    </row>
    <row r="11" spans="1:29" x14ac:dyDescent="0.25">
      <c r="A11" t="s">
        <v>174</v>
      </c>
      <c r="C11" s="8">
        <v>17</v>
      </c>
      <c r="E11" s="8">
        <v>17</v>
      </c>
      <c r="G11" s="8">
        <v>17</v>
      </c>
      <c r="H11" s="8">
        <v>18</v>
      </c>
      <c r="J11" s="8">
        <v>17</v>
      </c>
      <c r="K11" s="8">
        <v>1</v>
      </c>
      <c r="M11" s="8">
        <v>17</v>
      </c>
      <c r="O11" s="8">
        <v>18</v>
      </c>
      <c r="P11" s="8">
        <v>17</v>
      </c>
      <c r="R11" s="8">
        <v>18</v>
      </c>
      <c r="S11" s="8">
        <v>17</v>
      </c>
      <c r="U11" s="8"/>
      <c r="W11" s="8"/>
      <c r="Y11" s="8"/>
      <c r="AA11" s="8">
        <v>18</v>
      </c>
      <c r="AB11" s="14">
        <v>6</v>
      </c>
      <c r="AC11" s="14">
        <v>1</v>
      </c>
    </row>
    <row r="12" spans="1:29" ht="15.75" thickBot="1" x14ac:dyDescent="0.3"/>
    <row r="13" spans="1:29" ht="15.75" thickBot="1" x14ac:dyDescent="0.3">
      <c r="A13" s="16" t="s">
        <v>30</v>
      </c>
      <c r="B13" s="7"/>
      <c r="C13" s="10">
        <f>+SUM(C10:C11)</f>
        <v>42</v>
      </c>
      <c r="E13" s="10">
        <f t="shared" ref="E13:Y13" si="0">+SUM(E10:E11)</f>
        <v>40</v>
      </c>
      <c r="G13" s="10">
        <f t="shared" si="0"/>
        <v>41</v>
      </c>
      <c r="H13" s="10">
        <f t="shared" si="0"/>
        <v>42</v>
      </c>
      <c r="J13" s="10">
        <f t="shared" si="0"/>
        <v>39</v>
      </c>
      <c r="K13" s="10">
        <f t="shared" si="0"/>
        <v>3</v>
      </c>
      <c r="M13" s="10">
        <f t="shared" si="0"/>
        <v>41</v>
      </c>
      <c r="O13" s="10">
        <f t="shared" si="0"/>
        <v>41</v>
      </c>
      <c r="P13" s="10">
        <f t="shared" si="0"/>
        <v>40</v>
      </c>
      <c r="R13" s="10">
        <f t="shared" si="0"/>
        <v>41</v>
      </c>
      <c r="S13" s="10">
        <f t="shared" si="0"/>
        <v>40</v>
      </c>
      <c r="U13" s="10">
        <f t="shared" si="0"/>
        <v>0</v>
      </c>
      <c r="W13" s="10">
        <f t="shared" si="0"/>
        <v>1</v>
      </c>
      <c r="Y13" s="10">
        <f t="shared" si="0"/>
        <v>0</v>
      </c>
      <c r="AA13" s="10">
        <f>+SUM(AA10:AA11)</f>
        <v>45</v>
      </c>
      <c r="AB13" s="10">
        <f>+SUM(AB10:AB11)</f>
        <v>18</v>
      </c>
      <c r="AC13" s="10">
        <f>+SUM(AC10:AC11)</f>
        <v>2</v>
      </c>
    </row>
    <row r="14" spans="1:29" x14ac:dyDescent="0.25">
      <c r="A14" s="17" t="s">
        <v>31</v>
      </c>
      <c r="B14" s="7"/>
      <c r="C14" s="26">
        <v>17</v>
      </c>
      <c r="D14" s="47"/>
      <c r="E14" s="26">
        <v>16</v>
      </c>
      <c r="F14" s="47"/>
      <c r="G14" s="26">
        <v>17</v>
      </c>
      <c r="H14" s="26">
        <v>17</v>
      </c>
      <c r="I14" s="47"/>
      <c r="J14" s="26">
        <v>16</v>
      </c>
      <c r="K14" s="26">
        <v>2</v>
      </c>
      <c r="L14" s="47"/>
      <c r="M14" s="26">
        <v>17</v>
      </c>
      <c r="N14" s="47"/>
      <c r="O14" s="26">
        <v>17</v>
      </c>
      <c r="P14" s="26">
        <v>16</v>
      </c>
      <c r="Q14" s="47"/>
      <c r="R14" s="26">
        <v>17</v>
      </c>
      <c r="S14" s="26">
        <v>17</v>
      </c>
      <c r="T14" s="47"/>
      <c r="U14" s="26"/>
      <c r="V14" s="47"/>
      <c r="W14" s="26">
        <v>0</v>
      </c>
      <c r="X14" s="47"/>
      <c r="Y14" s="26"/>
      <c r="Z14" s="47"/>
    </row>
    <row r="15" spans="1:29" ht="15.75" thickBot="1" x14ac:dyDescent="0.3">
      <c r="A15" s="18" t="s">
        <v>32</v>
      </c>
      <c r="B15" s="7"/>
      <c r="C15" s="27">
        <v>1</v>
      </c>
      <c r="D15" s="47"/>
      <c r="E15" s="27">
        <v>1</v>
      </c>
      <c r="F15" s="47"/>
      <c r="G15" s="27">
        <v>1</v>
      </c>
      <c r="H15" s="27">
        <v>1</v>
      </c>
      <c r="I15" s="47"/>
      <c r="J15" s="27">
        <v>2</v>
      </c>
      <c r="K15" s="27">
        <v>0</v>
      </c>
      <c r="L15" s="47"/>
      <c r="M15" s="27">
        <v>1</v>
      </c>
      <c r="N15" s="47"/>
      <c r="O15" s="27">
        <v>1</v>
      </c>
      <c r="P15" s="27">
        <v>1</v>
      </c>
      <c r="Q15" s="47"/>
      <c r="R15" s="27">
        <v>1</v>
      </c>
      <c r="S15" s="27">
        <v>1</v>
      </c>
      <c r="T15" s="47"/>
      <c r="U15" s="27"/>
      <c r="V15" s="47"/>
      <c r="W15" s="27">
        <v>0</v>
      </c>
      <c r="X15" s="47"/>
      <c r="Y15" s="27"/>
      <c r="Z15" s="47"/>
    </row>
    <row r="16" spans="1:29" ht="15.75" thickBot="1" x14ac:dyDescent="0.3">
      <c r="A16" s="16" t="s">
        <v>34</v>
      </c>
      <c r="B16" s="7"/>
      <c r="C16" s="10">
        <f>+SUM(C13:C15)</f>
        <v>60</v>
      </c>
      <c r="E16" s="10">
        <f>+SUM(E13:E15)</f>
        <v>57</v>
      </c>
      <c r="G16" s="10">
        <f>+SUM(G13:G15)</f>
        <v>59</v>
      </c>
      <c r="H16" s="10">
        <f>+SUM(H13:H15)</f>
        <v>60</v>
      </c>
      <c r="J16" s="10">
        <f>+SUM(J13:J15)</f>
        <v>57</v>
      </c>
      <c r="K16" s="10">
        <f>+SUM(K13:K15)</f>
        <v>5</v>
      </c>
      <c r="M16" s="10">
        <f>+SUM(M13:M15)</f>
        <v>59</v>
      </c>
      <c r="O16" s="10">
        <f>+SUM(O13:O15)</f>
        <v>59</v>
      </c>
      <c r="P16" s="10">
        <f>+SUM(P13:P15)</f>
        <v>57</v>
      </c>
      <c r="R16" s="10">
        <f>+SUM(R13:R15)</f>
        <v>59</v>
      </c>
      <c r="S16" s="10">
        <f>+SUM(S13:S15)</f>
        <v>58</v>
      </c>
      <c r="U16" s="10">
        <f>+SUM(U13:U15)</f>
        <v>0</v>
      </c>
      <c r="W16" s="10">
        <f>+SUM(W13:W15)</f>
        <v>1</v>
      </c>
      <c r="Y16" s="10">
        <f>+SUM(Y13:Y15)</f>
        <v>0</v>
      </c>
    </row>
  </sheetData>
  <mergeCells count="26">
    <mergeCell ref="AB6:AB8"/>
    <mergeCell ref="AC6:AC8"/>
    <mergeCell ref="S6:S8"/>
    <mergeCell ref="Y6:Y8"/>
    <mergeCell ref="W6:W8"/>
    <mergeCell ref="U6:U8"/>
    <mergeCell ref="AA6:AA8"/>
    <mergeCell ref="K6:K8"/>
    <mergeCell ref="M6:M8"/>
    <mergeCell ref="O6:O8"/>
    <mergeCell ref="P6:P8"/>
    <mergeCell ref="R6:R8"/>
    <mergeCell ref="C6:C8"/>
    <mergeCell ref="E6:E8"/>
    <mergeCell ref="G6:G8"/>
    <mergeCell ref="H6:H8"/>
    <mergeCell ref="J6:J8"/>
    <mergeCell ref="E2:H2"/>
    <mergeCell ref="O2:P2"/>
    <mergeCell ref="R2:S2"/>
    <mergeCell ref="C3:C4"/>
    <mergeCell ref="E3:E4"/>
    <mergeCell ref="G3:H4"/>
    <mergeCell ref="J3:K4"/>
    <mergeCell ref="O4:P4"/>
    <mergeCell ref="R4:S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8, 2021 
Prepared by the Office of Edward P. McGettigan, Atlantic County Clerk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2.28515625" customWidth="1"/>
    <col min="2" max="2" width="1.7109375" customWidth="1"/>
    <col min="3" max="3" width="9.7109375" customWidth="1"/>
    <col min="4" max="4" width="1.7109375" customWidth="1"/>
    <col min="5" max="5" width="9.7109375" customWidth="1"/>
    <col min="6" max="6" width="1.7109375" customWidth="1"/>
    <col min="7" max="7" width="9.7109375" customWidth="1"/>
    <col min="8" max="8" width="11.28515625" customWidth="1"/>
    <col min="9" max="9" width="1.7109375" customWidth="1"/>
    <col min="10" max="11" width="9.7109375" customWidth="1"/>
    <col min="12" max="12" width="1.7109375" customWidth="1"/>
    <col min="13" max="13" width="11.28515625" customWidth="1"/>
    <col min="14" max="14" width="1.7109375" customWidth="1"/>
    <col min="15" max="15" width="9.7109375" customWidth="1"/>
    <col min="16" max="16" width="1.7109375" customWidth="1"/>
    <col min="17" max="18" width="10.7109375" customWidth="1"/>
    <col min="19" max="19" width="1.7109375" customWidth="1"/>
    <col min="20" max="21" width="11.28515625" customWidth="1"/>
    <col min="22" max="22" width="1.7109375" customWidth="1"/>
    <col min="23" max="23" width="8.5703125" customWidth="1"/>
    <col min="24" max="24" width="1.7109375" customWidth="1"/>
    <col min="25" max="25" width="8.7109375" customWidth="1"/>
    <col min="26" max="26" width="1.7109375" customWidth="1"/>
    <col min="27" max="27" width="9.7109375" customWidth="1"/>
    <col min="28" max="28" width="8.5703125" customWidth="1"/>
    <col min="29" max="29" width="11.140625" customWidth="1"/>
    <col min="30" max="49" width="13.42578125" customWidth="1"/>
  </cols>
  <sheetData>
    <row r="1" spans="1:29" x14ac:dyDescent="0.25">
      <c r="AA1" s="23"/>
      <c r="AB1" s="23"/>
      <c r="AC1" s="23"/>
    </row>
    <row r="2" spans="1:29" x14ac:dyDescent="0.25">
      <c r="C2" s="50"/>
      <c r="D2" s="23"/>
      <c r="E2" s="104" t="s">
        <v>196</v>
      </c>
      <c r="F2" s="104"/>
      <c r="G2" s="104"/>
      <c r="H2" s="104"/>
      <c r="I2" s="23"/>
      <c r="J2" s="6"/>
      <c r="K2" s="6"/>
      <c r="L2" s="23"/>
      <c r="M2" s="52"/>
      <c r="N2" s="23"/>
      <c r="O2" s="13"/>
      <c r="P2" s="23"/>
      <c r="Q2" s="59"/>
      <c r="R2" s="59"/>
      <c r="S2" s="23"/>
      <c r="T2" s="59"/>
      <c r="U2" s="59"/>
      <c r="V2" s="23"/>
      <c r="W2" s="22"/>
      <c r="X2" s="22"/>
      <c r="Y2" s="22"/>
      <c r="Z2" s="23"/>
      <c r="AA2" s="23"/>
      <c r="AB2" s="23"/>
      <c r="AC2" s="23"/>
    </row>
    <row r="3" spans="1:29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52" t="s">
        <v>43</v>
      </c>
      <c r="X3" s="52"/>
      <c r="Y3" s="52" t="s">
        <v>43</v>
      </c>
      <c r="Z3" s="23"/>
      <c r="AA3" s="23"/>
      <c r="AB3" s="23"/>
      <c r="AC3" s="23"/>
    </row>
    <row r="4" spans="1:29" x14ac:dyDescent="0.25">
      <c r="C4" s="105"/>
      <c r="D4" s="23"/>
      <c r="E4" s="10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50" t="s">
        <v>216</v>
      </c>
      <c r="P4" s="23"/>
      <c r="Q4" s="119" t="s">
        <v>221</v>
      </c>
      <c r="R4" s="119"/>
      <c r="S4" s="23"/>
      <c r="T4" s="119" t="s">
        <v>221</v>
      </c>
      <c r="U4" s="119"/>
      <c r="V4" s="23"/>
      <c r="W4" s="52" t="s">
        <v>44</v>
      </c>
      <c r="X4" s="52"/>
      <c r="Y4" s="52" t="s">
        <v>45</v>
      </c>
      <c r="Z4" s="23"/>
      <c r="AA4" s="23"/>
      <c r="AB4" s="23"/>
      <c r="AC4" s="23"/>
    </row>
    <row r="5" spans="1:29" ht="5.0999999999999996" customHeight="1" thickBot="1" x14ac:dyDescent="0.3">
      <c r="C5" s="50"/>
      <c r="D5" s="22"/>
      <c r="E5" s="12"/>
      <c r="F5" s="22"/>
      <c r="G5" s="7"/>
      <c r="H5" s="7"/>
      <c r="I5" s="22"/>
      <c r="J5" s="13"/>
      <c r="K5" s="13"/>
      <c r="L5" s="22"/>
      <c r="M5" s="13"/>
      <c r="N5" s="22"/>
      <c r="O5" s="13"/>
      <c r="P5" s="22"/>
      <c r="Q5" s="13"/>
      <c r="R5" s="13"/>
      <c r="S5" s="22"/>
      <c r="T5" s="13"/>
      <c r="U5" s="20"/>
      <c r="V5" s="22"/>
      <c r="W5" s="59"/>
      <c r="X5" s="22"/>
      <c r="Y5" s="59"/>
      <c r="Z5" s="22"/>
      <c r="AA5" s="33"/>
      <c r="AB5" s="33"/>
      <c r="AC5" s="33"/>
    </row>
    <row r="6" spans="1:29" ht="15" customHeight="1" x14ac:dyDescent="0.25">
      <c r="C6" s="107" t="str">
        <f>+'Leed Sheet (D)'!C6:C8</f>
        <v>Philip Murphy</v>
      </c>
      <c r="D6" s="22"/>
      <c r="E6" s="107" t="str">
        <f>+'Leed Sheet (D)'!J6:J8</f>
        <v>Vince Mazzeo</v>
      </c>
      <c r="F6" s="22"/>
      <c r="G6" s="116" t="str">
        <f>+'Leed Sheet (D)'!L6:L8</f>
        <v>John Armato</v>
      </c>
      <c r="H6" s="113" t="str">
        <f>+'Leed Sheet (D)'!M6:M8</f>
        <v>Caren Fitzpatrick</v>
      </c>
      <c r="I6" s="22"/>
      <c r="J6" s="116" t="str">
        <f>+'Leed Sheet (D)'!Y6:Y8</f>
        <v>Lisa Jiampetti</v>
      </c>
      <c r="K6" s="113" t="str">
        <f>+'Leed Sheet (D)'!Z6:Z8</f>
        <v>Mico Lucide</v>
      </c>
      <c r="L6" s="22"/>
      <c r="M6" s="110" t="str">
        <f>+'Leed Sheet (D)'!AB6:AB8</f>
        <v>Celeste Fernandez</v>
      </c>
      <c r="N6" s="22"/>
      <c r="O6" s="110" t="str">
        <f>+'Leed Sheet (D)'!AD6:AD8</f>
        <v>Jelani Gandy</v>
      </c>
      <c r="P6" s="22"/>
      <c r="Q6" s="116" t="str">
        <f>+'Leed Sheet (D)'!AH6:AH8</f>
        <v>Robert J. Campbell</v>
      </c>
      <c r="R6" s="113" t="str">
        <f>+'Leed Sheet (D)'!AI6:AI8</f>
        <v>William "Wick" Ward</v>
      </c>
      <c r="S6" s="22"/>
      <c r="T6" s="116" t="str">
        <f>+'Leed Sheet (D)'!AK6:AK8</f>
        <v>Joyce Mollineaux</v>
      </c>
      <c r="U6" s="113" t="str">
        <f>+'Leed Sheet (D)'!AL6:AL8</f>
        <v>Sherri Parmenter</v>
      </c>
      <c r="V6" s="22"/>
      <c r="W6" s="110" t="s">
        <v>270</v>
      </c>
      <c r="X6" s="22"/>
      <c r="Y6" s="110" t="s">
        <v>271</v>
      </c>
      <c r="Z6" s="22"/>
      <c r="AA6" s="127" t="s">
        <v>224</v>
      </c>
      <c r="AB6" s="120" t="s">
        <v>225</v>
      </c>
      <c r="AC6" s="124" t="s">
        <v>226</v>
      </c>
    </row>
    <row r="7" spans="1:29" x14ac:dyDescent="0.25">
      <c r="C7" s="108"/>
      <c r="D7" s="22"/>
      <c r="E7" s="108"/>
      <c r="F7" s="22"/>
      <c r="G7" s="117"/>
      <c r="H7" s="114"/>
      <c r="I7" s="22"/>
      <c r="J7" s="117"/>
      <c r="K7" s="114"/>
      <c r="L7" s="22"/>
      <c r="M7" s="111"/>
      <c r="N7" s="22"/>
      <c r="O7" s="111"/>
      <c r="P7" s="22"/>
      <c r="Q7" s="117"/>
      <c r="R7" s="114"/>
      <c r="S7" s="22"/>
      <c r="T7" s="117"/>
      <c r="U7" s="114"/>
      <c r="V7" s="22"/>
      <c r="W7" s="111"/>
      <c r="X7" s="22"/>
      <c r="Y7" s="111"/>
      <c r="Z7" s="22"/>
      <c r="AA7" s="128"/>
      <c r="AB7" s="121"/>
      <c r="AC7" s="125"/>
    </row>
    <row r="8" spans="1:29" ht="15.75" thickBot="1" x14ac:dyDescent="0.3">
      <c r="C8" s="109"/>
      <c r="D8" s="13"/>
      <c r="E8" s="109"/>
      <c r="F8" s="13"/>
      <c r="G8" s="118"/>
      <c r="H8" s="115"/>
      <c r="I8" s="13"/>
      <c r="J8" s="118"/>
      <c r="K8" s="115"/>
      <c r="L8" s="13"/>
      <c r="M8" s="112"/>
      <c r="N8" s="13"/>
      <c r="O8" s="112"/>
      <c r="P8" s="13"/>
      <c r="Q8" s="118"/>
      <c r="R8" s="115"/>
      <c r="S8" s="13"/>
      <c r="T8" s="118"/>
      <c r="U8" s="115"/>
      <c r="V8" s="13"/>
      <c r="W8" s="112"/>
      <c r="X8" s="13"/>
      <c r="Y8" s="112"/>
      <c r="Z8" s="13"/>
      <c r="AA8" s="129"/>
      <c r="AB8" s="122"/>
      <c r="AC8" s="126"/>
    </row>
    <row r="9" spans="1:29" ht="5.0999999999999996" customHeight="1" x14ac:dyDescent="0.25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2"/>
      <c r="AB9" s="12"/>
      <c r="AC9" s="12"/>
    </row>
    <row r="10" spans="1:29" ht="15.75" customHeight="1" x14ac:dyDescent="0.25">
      <c r="A10" t="s">
        <v>175</v>
      </c>
      <c r="C10" s="8">
        <v>54</v>
      </c>
      <c r="D10" s="13"/>
      <c r="E10" s="8">
        <v>56</v>
      </c>
      <c r="F10" s="13"/>
      <c r="G10" s="8">
        <v>54</v>
      </c>
      <c r="H10" s="8">
        <v>58</v>
      </c>
      <c r="I10" s="13"/>
      <c r="J10" s="8">
        <v>46</v>
      </c>
      <c r="K10" s="8">
        <v>10</v>
      </c>
      <c r="L10" s="13"/>
      <c r="M10" s="8">
        <v>53</v>
      </c>
      <c r="N10" s="13"/>
      <c r="O10" s="8">
        <v>54</v>
      </c>
      <c r="P10" s="13"/>
      <c r="Q10" s="8">
        <v>54</v>
      </c>
      <c r="R10" s="8">
        <v>54</v>
      </c>
      <c r="S10" s="13"/>
      <c r="T10" s="8">
        <v>56</v>
      </c>
      <c r="U10" s="8">
        <v>53</v>
      </c>
      <c r="V10" s="13"/>
      <c r="W10" s="8">
        <v>57</v>
      </c>
      <c r="X10" s="13"/>
      <c r="Y10" s="8"/>
      <c r="Z10" s="13"/>
      <c r="AA10" s="8">
        <v>62</v>
      </c>
      <c r="AB10" s="130">
        <v>48</v>
      </c>
      <c r="AC10" s="130">
        <v>2</v>
      </c>
    </row>
    <row r="11" spans="1:29" ht="15.75" customHeight="1" x14ac:dyDescent="0.25">
      <c r="A11" t="s">
        <v>176</v>
      </c>
      <c r="C11" s="8">
        <f>19+26</f>
        <v>45</v>
      </c>
      <c r="D11" s="13"/>
      <c r="E11" s="8">
        <f>19+28</f>
        <v>47</v>
      </c>
      <c r="F11" s="13"/>
      <c r="G11" s="8">
        <f>18+26</f>
        <v>44</v>
      </c>
      <c r="H11" s="8">
        <f>18+26</f>
        <v>44</v>
      </c>
      <c r="I11" s="13"/>
      <c r="J11" s="8">
        <f>16+23</f>
        <v>39</v>
      </c>
      <c r="K11" s="8">
        <f>3+3</f>
        <v>6</v>
      </c>
      <c r="L11" s="13"/>
      <c r="M11" s="8">
        <f>18+26</f>
        <v>44</v>
      </c>
      <c r="N11" s="13"/>
      <c r="O11" s="8">
        <f>17+26</f>
        <v>43</v>
      </c>
      <c r="P11" s="13"/>
      <c r="Q11" s="8">
        <f>16+26</f>
        <v>42</v>
      </c>
      <c r="R11" s="8">
        <f>17+25</f>
        <v>42</v>
      </c>
      <c r="S11" s="13"/>
      <c r="T11" s="8">
        <f>17+23</f>
        <v>40</v>
      </c>
      <c r="U11" s="8">
        <f>15+25</f>
        <v>40</v>
      </c>
      <c r="V11" s="13"/>
      <c r="W11" s="8">
        <f>19+29</f>
        <v>48</v>
      </c>
      <c r="X11" s="13"/>
      <c r="Y11" s="8"/>
      <c r="Z11" s="13"/>
      <c r="AA11" s="8">
        <f>20+30</f>
        <v>50</v>
      </c>
      <c r="AB11" s="131"/>
      <c r="AC11" s="131"/>
    </row>
    <row r="12" spans="1:29" ht="15.75" customHeight="1" x14ac:dyDescent="0.25">
      <c r="A12" t="s">
        <v>177</v>
      </c>
      <c r="C12" s="8">
        <v>24</v>
      </c>
      <c r="D12" s="13"/>
      <c r="E12" s="8">
        <v>23</v>
      </c>
      <c r="F12" s="13"/>
      <c r="G12" s="8">
        <v>22</v>
      </c>
      <c r="H12" s="8">
        <v>24</v>
      </c>
      <c r="I12" s="13"/>
      <c r="J12" s="8">
        <v>18</v>
      </c>
      <c r="K12" s="8">
        <v>8</v>
      </c>
      <c r="L12" s="13"/>
      <c r="M12" s="8">
        <v>24</v>
      </c>
      <c r="N12" s="13"/>
      <c r="O12" s="8">
        <v>25</v>
      </c>
      <c r="P12" s="13"/>
      <c r="Q12" s="8">
        <v>25</v>
      </c>
      <c r="R12" s="8">
        <v>24</v>
      </c>
      <c r="S12" s="13"/>
      <c r="T12" s="8">
        <v>24</v>
      </c>
      <c r="U12" s="8">
        <v>22</v>
      </c>
      <c r="V12" s="13"/>
      <c r="W12" s="8">
        <v>24</v>
      </c>
      <c r="X12" s="13"/>
      <c r="Y12" s="8"/>
      <c r="Z12" s="13"/>
      <c r="AA12" s="8">
        <v>26</v>
      </c>
      <c r="AB12" s="131"/>
      <c r="AC12" s="131"/>
    </row>
    <row r="13" spans="1:29" ht="15.75" customHeight="1" x14ac:dyDescent="0.25">
      <c r="A13" t="s">
        <v>178</v>
      </c>
      <c r="C13" s="8">
        <v>49</v>
      </c>
      <c r="D13" s="13"/>
      <c r="E13" s="8">
        <v>50</v>
      </c>
      <c r="F13" s="13"/>
      <c r="G13" s="8">
        <v>49</v>
      </c>
      <c r="H13" s="8">
        <v>48</v>
      </c>
      <c r="I13" s="13"/>
      <c r="J13" s="8">
        <v>43</v>
      </c>
      <c r="K13" s="8">
        <v>5</v>
      </c>
      <c r="L13" s="13"/>
      <c r="M13" s="8">
        <v>47</v>
      </c>
      <c r="N13" s="13"/>
      <c r="O13" s="8">
        <v>48</v>
      </c>
      <c r="P13" s="13"/>
      <c r="Q13" s="8">
        <v>45</v>
      </c>
      <c r="R13" s="8">
        <v>48</v>
      </c>
      <c r="S13" s="13"/>
      <c r="T13" s="8">
        <v>48</v>
      </c>
      <c r="U13" s="8">
        <v>47</v>
      </c>
      <c r="V13" s="13"/>
      <c r="W13" s="8">
        <v>48</v>
      </c>
      <c r="X13" s="13"/>
      <c r="Y13" s="8"/>
      <c r="Z13" s="13"/>
      <c r="AA13" s="8">
        <v>53</v>
      </c>
      <c r="AB13" s="132"/>
      <c r="AC13" s="132"/>
    </row>
    <row r="14" spans="1:29" ht="15.75" customHeight="1" x14ac:dyDescent="0.25">
      <c r="A14" t="s">
        <v>179</v>
      </c>
      <c r="C14" s="8">
        <v>37</v>
      </c>
      <c r="D14" s="13"/>
      <c r="E14" s="8">
        <v>37</v>
      </c>
      <c r="F14" s="13"/>
      <c r="G14" s="8">
        <v>33</v>
      </c>
      <c r="H14" s="8">
        <v>35</v>
      </c>
      <c r="I14" s="13"/>
      <c r="J14" s="8">
        <v>30</v>
      </c>
      <c r="K14" s="8">
        <v>7</v>
      </c>
      <c r="L14" s="13"/>
      <c r="M14" s="8">
        <v>36</v>
      </c>
      <c r="N14" s="13"/>
      <c r="O14" s="8">
        <v>33</v>
      </c>
      <c r="P14" s="13"/>
      <c r="Q14" s="8">
        <v>36</v>
      </c>
      <c r="R14" s="8">
        <v>33</v>
      </c>
      <c r="S14" s="13"/>
      <c r="T14" s="8">
        <v>35</v>
      </c>
      <c r="U14" s="8">
        <v>33</v>
      </c>
      <c r="V14" s="13"/>
      <c r="W14" s="8"/>
      <c r="X14" s="13"/>
      <c r="Y14" s="8">
        <v>37</v>
      </c>
      <c r="Z14" s="13"/>
      <c r="AA14" s="8">
        <v>39</v>
      </c>
      <c r="AB14" s="130">
        <v>67</v>
      </c>
      <c r="AC14" s="130">
        <v>5</v>
      </c>
    </row>
    <row r="15" spans="1:29" ht="15.75" customHeight="1" x14ac:dyDescent="0.25">
      <c r="A15" t="s">
        <v>180</v>
      </c>
      <c r="C15" s="8">
        <v>32</v>
      </c>
      <c r="D15" s="13"/>
      <c r="E15" s="8">
        <v>29</v>
      </c>
      <c r="F15" s="13"/>
      <c r="G15" s="8">
        <v>26</v>
      </c>
      <c r="H15" s="8">
        <v>29</v>
      </c>
      <c r="I15" s="13"/>
      <c r="J15" s="8">
        <v>23</v>
      </c>
      <c r="K15" s="8">
        <v>6</v>
      </c>
      <c r="L15" s="13"/>
      <c r="M15" s="8">
        <v>29</v>
      </c>
      <c r="N15" s="13"/>
      <c r="O15" s="8">
        <v>29</v>
      </c>
      <c r="P15" s="13"/>
      <c r="Q15" s="8">
        <v>27</v>
      </c>
      <c r="R15" s="8">
        <v>27</v>
      </c>
      <c r="S15" s="13"/>
      <c r="T15" s="8">
        <v>28</v>
      </c>
      <c r="U15" s="8">
        <v>28</v>
      </c>
      <c r="V15" s="13"/>
      <c r="W15" s="8"/>
      <c r="X15" s="13"/>
      <c r="Y15" s="8">
        <v>29</v>
      </c>
      <c r="Z15" s="13"/>
      <c r="AA15" s="8">
        <v>34</v>
      </c>
      <c r="AB15" s="131"/>
      <c r="AC15" s="131"/>
    </row>
    <row r="16" spans="1:29" ht="15.75" customHeight="1" x14ac:dyDescent="0.25">
      <c r="A16" t="s">
        <v>181</v>
      </c>
      <c r="C16" s="8">
        <v>40</v>
      </c>
      <c r="D16" s="13"/>
      <c r="E16" s="8">
        <v>37</v>
      </c>
      <c r="F16" s="13"/>
      <c r="G16" s="8">
        <v>37</v>
      </c>
      <c r="H16" s="8">
        <v>36</v>
      </c>
      <c r="I16" s="13"/>
      <c r="J16" s="8">
        <v>36</v>
      </c>
      <c r="K16" s="8">
        <v>4</v>
      </c>
      <c r="L16" s="13"/>
      <c r="M16" s="8">
        <v>36</v>
      </c>
      <c r="N16" s="13"/>
      <c r="O16" s="8">
        <v>36</v>
      </c>
      <c r="P16" s="13"/>
      <c r="Q16" s="8">
        <v>36</v>
      </c>
      <c r="R16" s="8">
        <v>34</v>
      </c>
      <c r="S16" s="13"/>
      <c r="T16" s="8">
        <v>34</v>
      </c>
      <c r="U16" s="8">
        <v>33</v>
      </c>
      <c r="V16" s="13"/>
      <c r="W16" s="8"/>
      <c r="X16" s="13"/>
      <c r="Y16" s="8">
        <v>37</v>
      </c>
      <c r="Z16" s="13"/>
      <c r="AA16" s="8">
        <v>45</v>
      </c>
      <c r="AB16" s="131"/>
      <c r="AC16" s="131"/>
    </row>
    <row r="17" spans="1:29" ht="15.75" customHeight="1" x14ac:dyDescent="0.25">
      <c r="A17" t="s">
        <v>182</v>
      </c>
      <c r="C17" s="8">
        <v>48</v>
      </c>
      <c r="D17" s="13"/>
      <c r="E17" s="8">
        <v>47</v>
      </c>
      <c r="F17" s="13"/>
      <c r="G17" s="8">
        <v>39</v>
      </c>
      <c r="H17" s="8">
        <v>44</v>
      </c>
      <c r="I17" s="13"/>
      <c r="J17" s="8">
        <v>40</v>
      </c>
      <c r="K17" s="8">
        <v>3</v>
      </c>
      <c r="L17" s="13"/>
      <c r="M17" s="8">
        <v>41</v>
      </c>
      <c r="N17" s="13"/>
      <c r="O17" s="8">
        <v>40</v>
      </c>
      <c r="P17" s="13"/>
      <c r="Q17" s="8">
        <v>40</v>
      </c>
      <c r="R17" s="8">
        <v>39</v>
      </c>
      <c r="S17" s="13"/>
      <c r="T17" s="8">
        <v>40</v>
      </c>
      <c r="U17" s="8">
        <v>41</v>
      </c>
      <c r="V17" s="13"/>
      <c r="W17" s="8"/>
      <c r="X17" s="13"/>
      <c r="Y17" s="8">
        <v>41</v>
      </c>
      <c r="Z17" s="13"/>
      <c r="AA17" s="8">
        <v>51</v>
      </c>
      <c r="AB17" s="132"/>
      <c r="AC17" s="132"/>
    </row>
    <row r="18" spans="1:29" ht="15.75" thickBot="1" x14ac:dyDescent="0.3"/>
    <row r="19" spans="1:29" ht="15.75" thickBot="1" x14ac:dyDescent="0.3">
      <c r="A19" s="16" t="s">
        <v>30</v>
      </c>
      <c r="B19" s="7"/>
      <c r="C19" s="10">
        <f>+SUM(C10:C17)</f>
        <v>329</v>
      </c>
      <c r="E19" s="10">
        <f t="shared" ref="E19:Y19" si="0">+SUM(E10:E17)</f>
        <v>326</v>
      </c>
      <c r="G19" s="10">
        <f t="shared" si="0"/>
        <v>304</v>
      </c>
      <c r="H19" s="10">
        <f t="shared" si="0"/>
        <v>318</v>
      </c>
      <c r="J19" s="10">
        <f t="shared" si="0"/>
        <v>275</v>
      </c>
      <c r="K19" s="10">
        <f t="shared" si="0"/>
        <v>49</v>
      </c>
      <c r="M19" s="10">
        <f t="shared" si="0"/>
        <v>310</v>
      </c>
      <c r="O19" s="10">
        <f t="shared" si="0"/>
        <v>308</v>
      </c>
      <c r="Q19" s="10">
        <f t="shared" si="0"/>
        <v>305</v>
      </c>
      <c r="R19" s="10">
        <f t="shared" si="0"/>
        <v>301</v>
      </c>
      <c r="T19" s="10">
        <f t="shared" si="0"/>
        <v>305</v>
      </c>
      <c r="U19" s="10">
        <f t="shared" si="0"/>
        <v>297</v>
      </c>
      <c r="W19" s="10">
        <f t="shared" si="0"/>
        <v>177</v>
      </c>
      <c r="Y19" s="10">
        <f t="shared" si="0"/>
        <v>144</v>
      </c>
      <c r="AA19" s="10">
        <f>+SUM(AA10:AA17)</f>
        <v>360</v>
      </c>
      <c r="AB19" s="10">
        <f>+SUM(AB10:AB17)</f>
        <v>115</v>
      </c>
      <c r="AC19" s="10">
        <f>+SUM(AC10:AC17)</f>
        <v>7</v>
      </c>
    </row>
    <row r="20" spans="1:29" x14ac:dyDescent="0.25">
      <c r="A20" s="17" t="s">
        <v>31</v>
      </c>
      <c r="B20" s="7"/>
      <c r="C20" s="26">
        <v>108</v>
      </c>
      <c r="D20" s="47"/>
      <c r="E20" s="26">
        <v>104</v>
      </c>
      <c r="F20" s="47"/>
      <c r="G20" s="26">
        <v>102</v>
      </c>
      <c r="H20" s="26">
        <v>99</v>
      </c>
      <c r="I20" s="47"/>
      <c r="J20" s="26">
        <v>95</v>
      </c>
      <c r="K20" s="26">
        <v>14</v>
      </c>
      <c r="L20" s="47"/>
      <c r="M20" s="26">
        <v>102</v>
      </c>
      <c r="N20" s="47"/>
      <c r="O20" s="26">
        <v>99</v>
      </c>
      <c r="P20" s="47"/>
      <c r="Q20" s="26">
        <v>102</v>
      </c>
      <c r="R20" s="26">
        <v>95</v>
      </c>
      <c r="S20" s="47"/>
      <c r="T20" s="26">
        <v>99</v>
      </c>
      <c r="U20" s="26">
        <v>98</v>
      </c>
      <c r="V20" s="47"/>
      <c r="W20" s="26">
        <v>45</v>
      </c>
      <c r="X20" s="47"/>
      <c r="Y20" s="26">
        <v>56</v>
      </c>
      <c r="Z20" s="47"/>
    </row>
    <row r="21" spans="1:29" ht="15.75" thickBot="1" x14ac:dyDescent="0.3">
      <c r="A21" s="18" t="s">
        <v>32</v>
      </c>
      <c r="B21" s="7"/>
      <c r="C21" s="27">
        <v>7</v>
      </c>
      <c r="D21" s="47"/>
      <c r="E21" s="27">
        <v>5</v>
      </c>
      <c r="F21" s="47"/>
      <c r="G21" s="27">
        <v>6</v>
      </c>
      <c r="H21" s="27">
        <v>5</v>
      </c>
      <c r="I21" s="47"/>
      <c r="J21" s="27">
        <v>4</v>
      </c>
      <c r="K21" s="27">
        <v>2</v>
      </c>
      <c r="L21" s="47"/>
      <c r="M21" s="27">
        <v>5</v>
      </c>
      <c r="N21" s="47"/>
      <c r="O21" s="27">
        <v>5</v>
      </c>
      <c r="P21" s="47"/>
      <c r="Q21" s="27">
        <v>5</v>
      </c>
      <c r="R21" s="27">
        <v>5</v>
      </c>
      <c r="S21" s="47"/>
      <c r="T21" s="27">
        <v>5</v>
      </c>
      <c r="U21" s="27">
        <v>6</v>
      </c>
      <c r="V21" s="47"/>
      <c r="W21" s="27">
        <v>1</v>
      </c>
      <c r="X21" s="47"/>
      <c r="Y21" s="27">
        <v>3</v>
      </c>
      <c r="Z21" s="47"/>
    </row>
    <row r="22" spans="1:29" ht="15.75" thickBot="1" x14ac:dyDescent="0.3">
      <c r="A22" s="16" t="s">
        <v>34</v>
      </c>
      <c r="B22" s="7"/>
      <c r="C22" s="10">
        <f>+SUM(C19:C21)</f>
        <v>444</v>
      </c>
      <c r="E22" s="10">
        <f>+SUM(E19:E21)</f>
        <v>435</v>
      </c>
      <c r="G22" s="10">
        <f>+SUM(G19:G21)</f>
        <v>412</v>
      </c>
      <c r="H22" s="10">
        <f>+SUM(H19:H21)</f>
        <v>422</v>
      </c>
      <c r="J22" s="10">
        <f>+SUM(J19:J21)</f>
        <v>374</v>
      </c>
      <c r="K22" s="10">
        <f>+SUM(K19:K21)</f>
        <v>65</v>
      </c>
      <c r="M22" s="10">
        <f>+SUM(M19:M21)</f>
        <v>417</v>
      </c>
      <c r="O22" s="10">
        <f>+SUM(O19:O21)</f>
        <v>412</v>
      </c>
      <c r="Q22" s="10">
        <f>+SUM(Q19:Q21)</f>
        <v>412</v>
      </c>
      <c r="R22" s="10">
        <f>+SUM(R19:R21)</f>
        <v>401</v>
      </c>
      <c r="T22" s="10">
        <f>+SUM(T19:T21)</f>
        <v>409</v>
      </c>
      <c r="U22" s="10">
        <f>+SUM(U19:U21)</f>
        <v>401</v>
      </c>
      <c r="W22" s="10">
        <f>+SUM(W19:W21)</f>
        <v>223</v>
      </c>
      <c r="Y22" s="10">
        <f>+SUM(Y19:Y21)</f>
        <v>203</v>
      </c>
    </row>
  </sheetData>
  <mergeCells count="29">
    <mergeCell ref="AC14:AC17"/>
    <mergeCell ref="AB14:AB17"/>
    <mergeCell ref="AC10:AC13"/>
    <mergeCell ref="AB10:AB13"/>
    <mergeCell ref="M3:O3"/>
    <mergeCell ref="Q4:R4"/>
    <mergeCell ref="T4:U4"/>
    <mergeCell ref="T6:T8"/>
    <mergeCell ref="U6:U8"/>
    <mergeCell ref="Y6:Y8"/>
    <mergeCell ref="W6:W8"/>
    <mergeCell ref="AA6:AA8"/>
    <mergeCell ref="AB6:AB8"/>
    <mergeCell ref="AC6:AC8"/>
    <mergeCell ref="C6:C8"/>
    <mergeCell ref="E6:E8"/>
    <mergeCell ref="G6:G8"/>
    <mergeCell ref="H6:H8"/>
    <mergeCell ref="J6:J8"/>
    <mergeCell ref="K6:K8"/>
    <mergeCell ref="M6:M8"/>
    <mergeCell ref="O6:O8"/>
    <mergeCell ref="Q6:Q8"/>
    <mergeCell ref="R6:R8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8, 2021 
Prepared by the Office of Edward P. McGettigan, Atlantic County Clerk
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75" zoomScaleNormal="75" workbookViewId="0">
      <selection activeCell="S12" sqref="S12"/>
    </sheetView>
  </sheetViews>
  <sheetFormatPr defaultRowHeight="15" x14ac:dyDescent="0.25"/>
  <cols>
    <col min="1" max="1" width="13.28515625" customWidth="1"/>
    <col min="2" max="2" width="1.7109375" customWidth="1"/>
    <col min="3" max="3" width="11.28515625" customWidth="1"/>
    <col min="4" max="4" width="1.7109375" customWidth="1"/>
    <col min="5" max="5" width="11.28515625" customWidth="1"/>
    <col min="6" max="6" width="1.7109375" customWidth="1"/>
    <col min="7" max="7" width="8.7109375" customWidth="1"/>
    <col min="8" max="8" width="11.28515625" customWidth="1"/>
    <col min="9" max="9" width="1.7109375" customWidth="1"/>
    <col min="10" max="11" width="9.7109375" customWidth="1"/>
    <col min="12" max="12" width="1.7109375" customWidth="1"/>
    <col min="13" max="13" width="9.7109375" customWidth="1"/>
    <col min="14" max="14" width="1.7109375" customWidth="1"/>
    <col min="15" max="15" width="11.28515625" customWidth="1"/>
    <col min="16" max="16" width="1.7109375" customWidth="1"/>
    <col min="17" max="17" width="9.7109375" customWidth="1"/>
    <col min="18" max="18" width="11.28515625" customWidth="1"/>
    <col min="19" max="19" width="1.7109375" customWidth="1"/>
    <col min="20" max="21" width="11.28515625" customWidth="1"/>
    <col min="22" max="22" width="1.7109375" customWidth="1"/>
    <col min="23" max="23" width="9.7109375" customWidth="1"/>
    <col min="24" max="24" width="8.5703125" customWidth="1"/>
    <col min="25" max="25" width="11.140625" customWidth="1"/>
    <col min="26" max="45" width="13.42578125" customWidth="1"/>
  </cols>
  <sheetData>
    <row r="1" spans="1:25" x14ac:dyDescent="0.25">
      <c r="W1" s="23"/>
      <c r="X1" s="23"/>
      <c r="Y1" s="23"/>
    </row>
    <row r="2" spans="1:25" x14ac:dyDescent="0.25">
      <c r="C2" s="50"/>
      <c r="E2" s="104" t="s">
        <v>196</v>
      </c>
      <c r="F2" s="104"/>
      <c r="G2" s="104"/>
      <c r="H2" s="104"/>
      <c r="J2" s="6"/>
      <c r="K2" s="6"/>
      <c r="M2" s="52"/>
      <c r="O2" s="13"/>
      <c r="Q2" s="59"/>
      <c r="R2" s="59"/>
      <c r="T2" s="59"/>
      <c r="U2" s="59"/>
      <c r="W2" s="23"/>
      <c r="X2" s="23"/>
      <c r="Y2" s="23"/>
    </row>
    <row r="3" spans="1:25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23"/>
      <c r="X3" s="23"/>
      <c r="Y3" s="23"/>
    </row>
    <row r="4" spans="1:25" x14ac:dyDescent="0.25">
      <c r="C4" s="105"/>
      <c r="D4" s="22"/>
      <c r="E4" s="104"/>
      <c r="F4" s="22"/>
      <c r="G4" s="105"/>
      <c r="H4" s="105"/>
      <c r="I4" s="22"/>
      <c r="J4" s="105"/>
      <c r="K4" s="105"/>
      <c r="L4" s="22"/>
      <c r="M4" s="54" t="s">
        <v>240</v>
      </c>
      <c r="N4" s="22"/>
      <c r="O4" s="50" t="s">
        <v>216</v>
      </c>
      <c r="P4" s="22"/>
      <c r="Q4" s="119" t="s">
        <v>221</v>
      </c>
      <c r="R4" s="119"/>
      <c r="S4" s="22"/>
      <c r="T4" s="119" t="s">
        <v>221</v>
      </c>
      <c r="U4" s="119"/>
      <c r="V4" s="22"/>
      <c r="W4" s="23"/>
      <c r="X4" s="23"/>
      <c r="Y4" s="23"/>
    </row>
    <row r="5" spans="1:25" ht="5.0999999999999996" customHeight="1" thickBot="1" x14ac:dyDescent="0.3">
      <c r="C5" s="50"/>
      <c r="D5" s="22"/>
      <c r="E5" s="12"/>
      <c r="F5" s="22"/>
      <c r="G5" s="7"/>
      <c r="H5" s="7"/>
      <c r="I5" s="22"/>
      <c r="J5" s="13"/>
      <c r="K5" s="13"/>
      <c r="L5" s="22"/>
      <c r="M5" s="13"/>
      <c r="N5" s="22"/>
      <c r="O5" s="13"/>
      <c r="P5" s="22"/>
      <c r="Q5" s="13"/>
      <c r="R5" s="13"/>
      <c r="S5" s="22"/>
      <c r="T5" s="13"/>
      <c r="U5" s="20"/>
      <c r="V5" s="22"/>
      <c r="W5" s="33"/>
      <c r="X5" s="33"/>
      <c r="Y5" s="33"/>
    </row>
    <row r="6" spans="1:25" ht="15" customHeight="1" x14ac:dyDescent="0.25">
      <c r="C6" s="107" t="str">
        <f>+'Leed Sheet (D)'!C6:C8</f>
        <v>Philip Murphy</v>
      </c>
      <c r="D6" s="22"/>
      <c r="E6" s="107" t="str">
        <f>+'Leed Sheet (D)'!J6:J8</f>
        <v>Vince Mazzeo</v>
      </c>
      <c r="F6" s="22"/>
      <c r="G6" s="116" t="str">
        <f>+'Leed Sheet (D)'!L6:L8</f>
        <v>John Armato</v>
      </c>
      <c r="H6" s="113" t="str">
        <f>+'Leed Sheet (D)'!M6:M8</f>
        <v>Caren Fitzpatrick</v>
      </c>
      <c r="I6" s="22"/>
      <c r="J6" s="116" t="str">
        <f>+'Leed Sheet (D)'!Y6:Y8</f>
        <v>Lisa Jiampetti</v>
      </c>
      <c r="K6" s="113" t="str">
        <f>+'Leed Sheet (D)'!Z6:Z8</f>
        <v>Mico Lucide</v>
      </c>
      <c r="L6" s="22"/>
      <c r="M6" s="110" t="str">
        <f>+'Leed Sheet (D)'!AB6:AB8</f>
        <v>Celeste Fernandez</v>
      </c>
      <c r="N6" s="22"/>
      <c r="O6" s="110" t="str">
        <f>+'Leed Sheet (D)'!AD6:AD8</f>
        <v>Jelani Gandy</v>
      </c>
      <c r="P6" s="22"/>
      <c r="Q6" s="116" t="str">
        <f>+'Leed Sheet (D)'!AH6:AH8</f>
        <v>Robert J. Campbell</v>
      </c>
      <c r="R6" s="113" t="str">
        <f>+'Leed Sheet (D)'!AI6:AI8</f>
        <v>William "Wick" Ward</v>
      </c>
      <c r="S6" s="22"/>
      <c r="T6" s="116" t="str">
        <f>+'Leed Sheet (D)'!AK6:AK8</f>
        <v>Joyce Mollineaux</v>
      </c>
      <c r="U6" s="113" t="str">
        <f>+'Leed Sheet (D)'!AL6:AL8</f>
        <v>Sherri Parmenter</v>
      </c>
      <c r="V6" s="22"/>
      <c r="W6" s="127" t="s">
        <v>224</v>
      </c>
      <c r="X6" s="120" t="s">
        <v>225</v>
      </c>
      <c r="Y6" s="124" t="s">
        <v>226</v>
      </c>
    </row>
    <row r="7" spans="1:25" x14ac:dyDescent="0.25">
      <c r="C7" s="108"/>
      <c r="D7" s="13"/>
      <c r="E7" s="108"/>
      <c r="F7" s="13"/>
      <c r="G7" s="117"/>
      <c r="H7" s="114"/>
      <c r="I7" s="13"/>
      <c r="J7" s="117"/>
      <c r="K7" s="114"/>
      <c r="L7" s="13"/>
      <c r="M7" s="111"/>
      <c r="N7" s="13"/>
      <c r="O7" s="111"/>
      <c r="P7" s="13"/>
      <c r="Q7" s="117"/>
      <c r="R7" s="114"/>
      <c r="S7" s="13"/>
      <c r="T7" s="117"/>
      <c r="U7" s="114"/>
      <c r="V7" s="13"/>
      <c r="W7" s="128"/>
      <c r="X7" s="121"/>
      <c r="Y7" s="125"/>
    </row>
    <row r="8" spans="1:25" ht="15.75" thickBot="1" x14ac:dyDescent="0.3">
      <c r="C8" s="109"/>
      <c r="D8" s="13"/>
      <c r="E8" s="109"/>
      <c r="F8" s="13"/>
      <c r="G8" s="118"/>
      <c r="H8" s="115"/>
      <c r="I8" s="13"/>
      <c r="J8" s="118"/>
      <c r="K8" s="115"/>
      <c r="L8" s="13"/>
      <c r="M8" s="112"/>
      <c r="N8" s="13"/>
      <c r="O8" s="112"/>
      <c r="P8" s="13"/>
      <c r="Q8" s="118"/>
      <c r="R8" s="115"/>
      <c r="S8" s="13"/>
      <c r="T8" s="118"/>
      <c r="U8" s="115"/>
      <c r="V8" s="13"/>
      <c r="W8" s="129"/>
      <c r="X8" s="122"/>
      <c r="Y8" s="126"/>
    </row>
    <row r="9" spans="1:25" ht="5.0999999999999996" customHeight="1" x14ac:dyDescent="0.25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2"/>
      <c r="X9" s="12"/>
      <c r="Y9" s="12"/>
    </row>
    <row r="10" spans="1:25" x14ac:dyDescent="0.25">
      <c r="A10" t="s">
        <v>183</v>
      </c>
      <c r="C10" s="8">
        <v>69</v>
      </c>
      <c r="E10" s="8">
        <v>68</v>
      </c>
      <c r="G10" s="8">
        <v>65</v>
      </c>
      <c r="H10" s="8">
        <v>64</v>
      </c>
      <c r="J10" s="8">
        <v>59</v>
      </c>
      <c r="K10" s="8">
        <v>3</v>
      </c>
      <c r="M10" s="8">
        <v>60</v>
      </c>
      <c r="O10" s="8">
        <v>62</v>
      </c>
      <c r="Q10" s="8">
        <v>62</v>
      </c>
      <c r="R10" s="8">
        <v>59</v>
      </c>
      <c r="T10" s="8">
        <v>59</v>
      </c>
      <c r="U10" s="8">
        <v>60</v>
      </c>
      <c r="W10" s="8">
        <v>76</v>
      </c>
      <c r="X10" s="130">
        <v>133</v>
      </c>
      <c r="Y10" s="130">
        <v>15</v>
      </c>
    </row>
    <row r="11" spans="1:25" x14ac:dyDescent="0.25">
      <c r="A11" t="s">
        <v>184</v>
      </c>
      <c r="C11" s="8">
        <v>52</v>
      </c>
      <c r="E11" s="8">
        <v>50</v>
      </c>
      <c r="G11" s="8">
        <v>49</v>
      </c>
      <c r="H11" s="8">
        <v>44</v>
      </c>
      <c r="J11" s="8">
        <v>43</v>
      </c>
      <c r="K11" s="8">
        <v>4</v>
      </c>
      <c r="M11" s="8">
        <v>47</v>
      </c>
      <c r="O11" s="8">
        <v>46</v>
      </c>
      <c r="Q11" s="8">
        <v>47</v>
      </c>
      <c r="R11" s="8">
        <v>42</v>
      </c>
      <c r="T11" s="8">
        <v>45</v>
      </c>
      <c r="U11" s="8">
        <v>44</v>
      </c>
      <c r="W11" s="8">
        <v>58</v>
      </c>
      <c r="X11" s="131"/>
      <c r="Y11" s="131"/>
    </row>
    <row r="12" spans="1:25" x14ac:dyDescent="0.25">
      <c r="A12" t="s">
        <v>185</v>
      </c>
      <c r="C12" s="8">
        <v>63</v>
      </c>
      <c r="E12" s="8">
        <v>57</v>
      </c>
      <c r="G12" s="8">
        <v>56</v>
      </c>
      <c r="H12" s="8">
        <v>55</v>
      </c>
      <c r="J12" s="8">
        <v>56</v>
      </c>
      <c r="K12" s="8">
        <v>5</v>
      </c>
      <c r="M12" s="8">
        <v>56</v>
      </c>
      <c r="O12" s="8">
        <v>57</v>
      </c>
      <c r="Q12" s="8">
        <v>55</v>
      </c>
      <c r="R12" s="8">
        <v>55</v>
      </c>
      <c r="T12" s="8">
        <v>56</v>
      </c>
      <c r="U12" s="8">
        <v>55</v>
      </c>
      <c r="W12" s="8">
        <v>68</v>
      </c>
      <c r="X12" s="131"/>
      <c r="Y12" s="131"/>
    </row>
    <row r="13" spans="1:25" x14ac:dyDescent="0.25">
      <c r="A13" t="s">
        <v>186</v>
      </c>
      <c r="C13" s="8">
        <v>41</v>
      </c>
      <c r="E13" s="8">
        <v>40</v>
      </c>
      <c r="G13" s="8">
        <v>38</v>
      </c>
      <c r="H13" s="8">
        <v>37</v>
      </c>
      <c r="J13" s="8">
        <v>38</v>
      </c>
      <c r="K13" s="8">
        <v>5</v>
      </c>
      <c r="M13" s="8">
        <v>37</v>
      </c>
      <c r="O13" s="8">
        <v>37</v>
      </c>
      <c r="Q13" s="8">
        <v>37</v>
      </c>
      <c r="R13" s="8">
        <v>37</v>
      </c>
      <c r="T13" s="8">
        <v>36</v>
      </c>
      <c r="U13" s="8">
        <v>37</v>
      </c>
      <c r="W13" s="8">
        <v>46</v>
      </c>
      <c r="X13" s="131"/>
      <c r="Y13" s="131"/>
    </row>
    <row r="14" spans="1:25" x14ac:dyDescent="0.25">
      <c r="A14" t="s">
        <v>187</v>
      </c>
      <c r="C14" s="8">
        <v>43</v>
      </c>
      <c r="E14" s="8">
        <v>42</v>
      </c>
      <c r="G14" s="8">
        <v>40</v>
      </c>
      <c r="H14" s="8">
        <v>34</v>
      </c>
      <c r="J14" s="8">
        <v>35</v>
      </c>
      <c r="K14" s="8">
        <v>5</v>
      </c>
      <c r="M14" s="8">
        <v>38</v>
      </c>
      <c r="O14" s="8">
        <v>41</v>
      </c>
      <c r="Q14" s="8">
        <v>37</v>
      </c>
      <c r="R14" s="8">
        <v>36</v>
      </c>
      <c r="T14" s="8">
        <v>38</v>
      </c>
      <c r="U14" s="8">
        <v>36</v>
      </c>
      <c r="W14" s="8">
        <v>45</v>
      </c>
      <c r="X14" s="132"/>
      <c r="Y14" s="132"/>
    </row>
    <row r="15" spans="1:25" ht="15.75" thickBot="1" x14ac:dyDescent="0.3"/>
    <row r="16" spans="1:25" ht="15.75" thickBot="1" x14ac:dyDescent="0.3">
      <c r="A16" s="16" t="s">
        <v>30</v>
      </c>
      <c r="B16" s="7"/>
      <c r="C16" s="10">
        <f>+SUM(C10:C14)</f>
        <v>268</v>
      </c>
      <c r="E16" s="10">
        <f t="shared" ref="E16:U16" si="0">+SUM(E10:E14)</f>
        <v>257</v>
      </c>
      <c r="G16" s="10">
        <f t="shared" si="0"/>
        <v>248</v>
      </c>
      <c r="H16" s="10">
        <f t="shared" si="0"/>
        <v>234</v>
      </c>
      <c r="J16" s="10">
        <f t="shared" si="0"/>
        <v>231</v>
      </c>
      <c r="K16" s="10">
        <f t="shared" si="0"/>
        <v>22</v>
      </c>
      <c r="M16" s="10">
        <f t="shared" si="0"/>
        <v>238</v>
      </c>
      <c r="O16" s="10">
        <f t="shared" si="0"/>
        <v>243</v>
      </c>
      <c r="Q16" s="10">
        <f t="shared" si="0"/>
        <v>238</v>
      </c>
      <c r="R16" s="10">
        <f t="shared" si="0"/>
        <v>229</v>
      </c>
      <c r="T16" s="10">
        <f t="shared" si="0"/>
        <v>234</v>
      </c>
      <c r="U16" s="10">
        <f t="shared" si="0"/>
        <v>232</v>
      </c>
      <c r="W16" s="10">
        <f>+SUM(W10:W14)</f>
        <v>293</v>
      </c>
      <c r="X16" s="10">
        <f>+SUM(X10:X14)</f>
        <v>133</v>
      </c>
      <c r="Y16" s="10">
        <f>+SUM(Y10:Y14)</f>
        <v>15</v>
      </c>
    </row>
    <row r="17" spans="1:22" x14ac:dyDescent="0.25">
      <c r="A17" s="17" t="s">
        <v>31</v>
      </c>
      <c r="B17" s="7"/>
      <c r="C17" s="26">
        <v>128</v>
      </c>
      <c r="D17" s="47"/>
      <c r="E17" s="26">
        <v>118</v>
      </c>
      <c r="F17" s="47"/>
      <c r="G17" s="26">
        <v>119</v>
      </c>
      <c r="H17" s="26">
        <v>114</v>
      </c>
      <c r="I17" s="47"/>
      <c r="J17" s="26">
        <v>107</v>
      </c>
      <c r="K17" s="26">
        <v>13</v>
      </c>
      <c r="L17" s="47"/>
      <c r="M17" s="26">
        <v>118</v>
      </c>
      <c r="N17" s="47"/>
      <c r="O17" s="26">
        <v>114</v>
      </c>
      <c r="P17" s="47"/>
      <c r="Q17" s="26">
        <v>113</v>
      </c>
      <c r="R17" s="26">
        <v>112</v>
      </c>
      <c r="S17" s="47"/>
      <c r="T17" s="26">
        <v>115</v>
      </c>
      <c r="U17" s="26">
        <v>111</v>
      </c>
      <c r="V17" s="47"/>
    </row>
    <row r="18" spans="1:22" ht="15.75" thickBot="1" x14ac:dyDescent="0.3">
      <c r="A18" s="18" t="s">
        <v>32</v>
      </c>
      <c r="B18" s="7"/>
      <c r="C18" s="27">
        <v>11</v>
      </c>
      <c r="D18" s="47"/>
      <c r="E18" s="27">
        <v>14</v>
      </c>
      <c r="F18" s="47"/>
      <c r="G18" s="27">
        <v>12</v>
      </c>
      <c r="H18" s="27">
        <v>12</v>
      </c>
      <c r="I18" s="47"/>
      <c r="J18" s="27">
        <v>11</v>
      </c>
      <c r="K18" s="27">
        <v>0</v>
      </c>
      <c r="L18" s="47"/>
      <c r="M18" s="27">
        <v>11</v>
      </c>
      <c r="N18" s="47"/>
      <c r="O18" s="27">
        <v>11</v>
      </c>
      <c r="P18" s="47"/>
      <c r="Q18" s="27">
        <v>12</v>
      </c>
      <c r="R18" s="27">
        <v>12</v>
      </c>
      <c r="S18" s="47"/>
      <c r="T18" s="27">
        <v>13</v>
      </c>
      <c r="U18" s="27">
        <v>11</v>
      </c>
      <c r="V18" s="47"/>
    </row>
    <row r="19" spans="1:22" ht="15.75" thickBot="1" x14ac:dyDescent="0.3">
      <c r="A19" s="16" t="s">
        <v>34</v>
      </c>
      <c r="B19" s="7"/>
      <c r="C19" s="10">
        <f>+SUM(C16:C18)</f>
        <v>407</v>
      </c>
      <c r="E19" s="10">
        <f>+SUM(E16:E18)</f>
        <v>389</v>
      </c>
      <c r="G19" s="10">
        <f>+SUM(G16:G18)</f>
        <v>379</v>
      </c>
      <c r="H19" s="10">
        <f>+SUM(H16:H18)</f>
        <v>360</v>
      </c>
      <c r="J19" s="10">
        <f>+SUM(J16:J18)</f>
        <v>349</v>
      </c>
      <c r="K19" s="10">
        <f>+SUM(K16:K18)</f>
        <v>35</v>
      </c>
      <c r="M19" s="10">
        <f>+SUM(M16:M18)</f>
        <v>367</v>
      </c>
      <c r="O19" s="10">
        <f>+SUM(O16:O18)</f>
        <v>368</v>
      </c>
      <c r="Q19" s="10">
        <f>+SUM(Q16:Q18)</f>
        <v>363</v>
      </c>
      <c r="R19" s="10">
        <f>+SUM(R16:R18)</f>
        <v>353</v>
      </c>
      <c r="T19" s="10">
        <f>+SUM(T16:T18)</f>
        <v>362</v>
      </c>
      <c r="U19" s="10">
        <f>+SUM(U16:U18)</f>
        <v>354</v>
      </c>
    </row>
  </sheetData>
  <mergeCells count="25">
    <mergeCell ref="Y10:Y14"/>
    <mergeCell ref="X10:X14"/>
    <mergeCell ref="W6:W8"/>
    <mergeCell ref="X6:X8"/>
    <mergeCell ref="Y6:Y8"/>
    <mergeCell ref="M3:O3"/>
    <mergeCell ref="Q4:R4"/>
    <mergeCell ref="T4:U4"/>
    <mergeCell ref="C6:C8"/>
    <mergeCell ref="E6:E8"/>
    <mergeCell ref="G6:G8"/>
    <mergeCell ref="H6:H8"/>
    <mergeCell ref="J6:J8"/>
    <mergeCell ref="K6:K8"/>
    <mergeCell ref="M6:M8"/>
    <mergeCell ref="O6:O8"/>
    <mergeCell ref="Q6:Q8"/>
    <mergeCell ref="R6:R8"/>
    <mergeCell ref="T6:T8"/>
    <mergeCell ref="U6:U8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>&amp;C&amp;"-,Bold"Democratic Primary Elections Results - June 8, 2021 
Prepared by the Office of Edward P. McGettigan, Atlantic County Clerk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zoomScale="75" zoomScaleNormal="75" workbookViewId="0">
      <pane xSplit="1" topLeftCell="B1" activePane="topRight" state="frozen"/>
      <selection activeCell="S12" sqref="S12"/>
      <selection pane="topRight" activeCell="S12" sqref="S12"/>
    </sheetView>
  </sheetViews>
  <sheetFormatPr defaultRowHeight="15" x14ac:dyDescent="0.25"/>
  <cols>
    <col min="1" max="1" width="18" bestFit="1" customWidth="1"/>
    <col min="2" max="2" width="1.7109375" customWidth="1"/>
    <col min="3" max="3" width="9.7109375" customWidth="1"/>
    <col min="4" max="4" width="1.7109375" customWidth="1"/>
    <col min="5" max="5" width="11.28515625" customWidth="1"/>
    <col min="6" max="6" width="1.7109375" customWidth="1"/>
    <col min="7" max="8" width="11.7109375" customWidth="1"/>
    <col min="9" max="9" width="1.7109375" customWidth="1"/>
    <col min="10" max="11" width="9.7109375" customWidth="1"/>
    <col min="12" max="12" width="1.7109375" customWidth="1"/>
    <col min="13" max="13" width="12.140625" customWidth="1"/>
    <col min="14" max="14" width="1.7109375" customWidth="1"/>
    <col min="15" max="15" width="11.28515625" customWidth="1"/>
    <col min="16" max="16" width="1.7109375" customWidth="1"/>
    <col min="17" max="18" width="10.7109375" customWidth="1"/>
    <col min="19" max="19" width="1.7109375" customWidth="1"/>
    <col min="20" max="21" width="11.28515625" customWidth="1"/>
    <col min="22" max="22" width="1.7109375" customWidth="1"/>
    <col min="23" max="23" width="8.7109375" customWidth="1"/>
    <col min="24" max="24" width="1.7109375" customWidth="1"/>
    <col min="25" max="25" width="9.7109375" customWidth="1"/>
    <col min="26" max="26" width="8.5703125" customWidth="1"/>
    <col min="27" max="27" width="11.140625" customWidth="1"/>
  </cols>
  <sheetData>
    <row r="1" spans="1:27" x14ac:dyDescent="0.25">
      <c r="Y1" s="23"/>
      <c r="Z1" s="23"/>
      <c r="AA1" s="23"/>
    </row>
    <row r="2" spans="1:27" x14ac:dyDescent="0.25">
      <c r="C2" s="50"/>
      <c r="E2" s="104" t="s">
        <v>201</v>
      </c>
      <c r="F2" s="104"/>
      <c r="G2" s="104"/>
      <c r="H2" s="104"/>
      <c r="J2" s="6"/>
      <c r="K2" s="6"/>
      <c r="M2" s="52"/>
      <c r="O2" s="13"/>
      <c r="Q2" s="59"/>
      <c r="R2" s="59"/>
      <c r="T2" s="59"/>
      <c r="U2" s="59"/>
      <c r="W2" s="23"/>
      <c r="Y2" s="23"/>
      <c r="Z2" s="23"/>
      <c r="AA2" s="23"/>
    </row>
    <row r="3" spans="1:27" x14ac:dyDescent="0.25">
      <c r="C3" s="105" t="s">
        <v>189</v>
      </c>
      <c r="E3" s="104" t="s">
        <v>195</v>
      </c>
      <c r="G3" s="105" t="s">
        <v>5</v>
      </c>
      <c r="H3" s="105"/>
      <c r="J3" s="105" t="s">
        <v>208</v>
      </c>
      <c r="K3" s="105"/>
      <c r="M3" s="104" t="s">
        <v>209</v>
      </c>
      <c r="N3" s="104"/>
      <c r="O3" s="104"/>
      <c r="Q3" s="59"/>
      <c r="R3" s="59"/>
      <c r="T3" s="59"/>
      <c r="U3" s="59"/>
      <c r="W3" s="52" t="s">
        <v>272</v>
      </c>
      <c r="Y3" s="23"/>
      <c r="Z3" s="23"/>
      <c r="AA3" s="23"/>
    </row>
    <row r="4" spans="1:27" x14ac:dyDescent="0.25">
      <c r="C4" s="105"/>
      <c r="E4" s="104"/>
      <c r="G4" s="105"/>
      <c r="H4" s="105"/>
      <c r="J4" s="105"/>
      <c r="K4" s="105"/>
      <c r="M4" s="54" t="s">
        <v>240</v>
      </c>
      <c r="O4" s="50" t="s">
        <v>217</v>
      </c>
      <c r="Q4" s="119" t="s">
        <v>221</v>
      </c>
      <c r="R4" s="119"/>
      <c r="T4" s="119" t="s">
        <v>221</v>
      </c>
      <c r="U4" s="119"/>
      <c r="W4" s="52" t="s">
        <v>263</v>
      </c>
      <c r="Y4" s="23"/>
      <c r="Z4" s="23"/>
      <c r="AA4" s="23"/>
    </row>
    <row r="5" spans="1:27" ht="5.0999999999999996" customHeight="1" thickBot="1" x14ac:dyDescent="0.3">
      <c r="C5" s="50"/>
      <c r="E5" s="12"/>
      <c r="G5" s="7"/>
      <c r="H5" s="7"/>
      <c r="J5" s="13"/>
      <c r="K5" s="13"/>
      <c r="M5" s="13"/>
      <c r="O5" s="13"/>
      <c r="Q5" s="13"/>
      <c r="R5" s="13"/>
      <c r="T5" s="13"/>
      <c r="U5" s="20"/>
      <c r="W5" s="59"/>
      <c r="Y5" s="33"/>
      <c r="Z5" s="33"/>
      <c r="AA5" s="33"/>
    </row>
    <row r="6" spans="1:27" ht="15" customHeight="1" x14ac:dyDescent="0.25">
      <c r="C6" s="107" t="str">
        <f>+'Leed Sheet (D)'!C6:C8</f>
        <v>Philip Murphy</v>
      </c>
      <c r="E6" s="107" t="str">
        <f>+'Leed Sheet (D)'!E6:E8</f>
        <v>Yolanda E. Garcia Balicki</v>
      </c>
      <c r="G6" s="116" t="str">
        <f>+'Leed Sheet (D)'!G6:G8</f>
        <v>John P. Capizola, Jr.</v>
      </c>
      <c r="H6" s="113" t="str">
        <f>+'Leed Sheet (D)'!H6:H8</f>
        <v>Christopher C. Wilson</v>
      </c>
      <c r="J6" s="116" t="str">
        <f>+'Leed Sheet (D)'!Y6:Y8</f>
        <v>Lisa Jiampetti</v>
      </c>
      <c r="K6" s="113" t="str">
        <f>+'Leed Sheet (D)'!Z6:Z8</f>
        <v>Mico Lucide</v>
      </c>
      <c r="M6" s="110" t="str">
        <f>+'Leed Sheet (D)'!AB6:AB8</f>
        <v>Celeste Fernandez</v>
      </c>
      <c r="O6" s="110" t="str">
        <f>+'Leed Sheet (D)'!AF6:AF8</f>
        <v>Dr. William Beyers</v>
      </c>
      <c r="Q6" s="116" t="str">
        <f>+'Leed Sheet (D)'!AH6:AH8</f>
        <v>Robert J. Campbell</v>
      </c>
      <c r="R6" s="113" t="str">
        <f>+'Leed Sheet (D)'!AI6:AI8</f>
        <v>William "Wick" Ward</v>
      </c>
      <c r="T6" s="116" t="str">
        <f>+'Leed Sheet (D)'!AK6:AK8</f>
        <v>Joyce Mollineaux</v>
      </c>
      <c r="U6" s="113" t="str">
        <f>+'Leed Sheet (D)'!AL6:AL8</f>
        <v>Sherri Parmenter</v>
      </c>
      <c r="W6" s="107" t="s">
        <v>255</v>
      </c>
      <c r="Y6" s="127" t="s">
        <v>224</v>
      </c>
      <c r="Z6" s="120" t="s">
        <v>225</v>
      </c>
      <c r="AA6" s="124" t="s">
        <v>226</v>
      </c>
    </row>
    <row r="7" spans="1:27" s="1" customFormat="1" x14ac:dyDescent="0.25">
      <c r="C7" s="108"/>
      <c r="D7" s="47"/>
      <c r="E7" s="108"/>
      <c r="F7" s="47"/>
      <c r="G7" s="117"/>
      <c r="H7" s="114"/>
      <c r="I7" s="47"/>
      <c r="J7" s="117"/>
      <c r="K7" s="114"/>
      <c r="L7" s="47"/>
      <c r="M7" s="111"/>
      <c r="N7" s="47"/>
      <c r="O7" s="111"/>
      <c r="P7" s="47"/>
      <c r="Q7" s="117"/>
      <c r="R7" s="114"/>
      <c r="S7" s="47"/>
      <c r="T7" s="117"/>
      <c r="U7" s="114"/>
      <c r="V7" s="47"/>
      <c r="W7" s="108"/>
      <c r="X7" s="47"/>
      <c r="Y7" s="128"/>
      <c r="Z7" s="121"/>
      <c r="AA7" s="125"/>
    </row>
    <row r="8" spans="1:27" s="1" customFormat="1" ht="15.75" thickBot="1" x14ac:dyDescent="0.3">
      <c r="C8" s="109"/>
      <c r="D8" s="47"/>
      <c r="E8" s="109"/>
      <c r="F8" s="47"/>
      <c r="G8" s="118"/>
      <c r="H8" s="115"/>
      <c r="I8" s="47"/>
      <c r="J8" s="118"/>
      <c r="K8" s="115"/>
      <c r="L8" s="47"/>
      <c r="M8" s="112"/>
      <c r="N8" s="47"/>
      <c r="O8" s="112"/>
      <c r="P8" s="47"/>
      <c r="Q8" s="118"/>
      <c r="R8" s="115"/>
      <c r="S8" s="47"/>
      <c r="T8" s="118"/>
      <c r="U8" s="115"/>
      <c r="V8" s="47"/>
      <c r="W8" s="109"/>
      <c r="X8" s="47"/>
      <c r="Y8" s="129"/>
      <c r="Z8" s="122"/>
      <c r="AA8" s="126"/>
    </row>
    <row r="9" spans="1:27" ht="5.0999999999999996" customHeight="1" x14ac:dyDescent="0.25">
      <c r="Y9" s="12"/>
      <c r="Z9" s="12"/>
      <c r="AA9" s="12"/>
    </row>
    <row r="10" spans="1:27" x14ac:dyDescent="0.25">
      <c r="A10" t="s">
        <v>2</v>
      </c>
      <c r="C10" s="8">
        <v>36</v>
      </c>
      <c r="E10" s="8">
        <v>36</v>
      </c>
      <c r="G10" s="8">
        <v>36</v>
      </c>
      <c r="H10" s="8">
        <v>36</v>
      </c>
      <c r="J10" s="8">
        <v>30</v>
      </c>
      <c r="K10" s="8">
        <v>8</v>
      </c>
      <c r="M10" s="8">
        <v>37</v>
      </c>
      <c r="O10" s="8">
        <v>37</v>
      </c>
      <c r="Q10" s="8">
        <v>36</v>
      </c>
      <c r="R10" s="8">
        <v>37</v>
      </c>
      <c r="T10" s="8">
        <v>37</v>
      </c>
      <c r="U10" s="8">
        <v>38</v>
      </c>
      <c r="W10" s="8"/>
      <c r="Y10" s="8">
        <v>40</v>
      </c>
      <c r="Z10" s="130">
        <v>50</v>
      </c>
      <c r="AA10" s="130">
        <v>0</v>
      </c>
    </row>
    <row r="11" spans="1:27" x14ac:dyDescent="0.25">
      <c r="A11" t="s">
        <v>3</v>
      </c>
      <c r="C11" s="8">
        <v>47</v>
      </c>
      <c r="E11" s="8">
        <v>41</v>
      </c>
      <c r="G11" s="8">
        <v>43</v>
      </c>
      <c r="H11" s="8">
        <v>39</v>
      </c>
      <c r="J11" s="8">
        <v>42</v>
      </c>
      <c r="K11" s="8">
        <v>4</v>
      </c>
      <c r="M11" s="8">
        <v>41</v>
      </c>
      <c r="O11" s="8">
        <v>43</v>
      </c>
      <c r="Q11" s="8">
        <v>43</v>
      </c>
      <c r="R11" s="8">
        <v>39</v>
      </c>
      <c r="T11" s="8">
        <v>41</v>
      </c>
      <c r="U11" s="8">
        <v>39</v>
      </c>
      <c r="W11" s="8"/>
      <c r="Y11" s="8">
        <v>51</v>
      </c>
      <c r="Z11" s="132"/>
      <c r="AA11" s="132"/>
    </row>
    <row r="12" spans="1:27" ht="15.75" thickBot="1" x14ac:dyDescent="0.3"/>
    <row r="13" spans="1:27" ht="15.75" thickBot="1" x14ac:dyDescent="0.3">
      <c r="A13" s="16" t="s">
        <v>30</v>
      </c>
      <c r="B13" s="7"/>
      <c r="C13" s="10">
        <f>+SUM(C10:C11)</f>
        <v>83</v>
      </c>
      <c r="E13" s="10">
        <f t="shared" ref="E13:W13" si="0">+SUM(E10:E11)</f>
        <v>77</v>
      </c>
      <c r="G13" s="10">
        <f t="shared" si="0"/>
        <v>79</v>
      </c>
      <c r="H13" s="10">
        <f t="shared" si="0"/>
        <v>75</v>
      </c>
      <c r="J13" s="10">
        <f t="shared" si="0"/>
        <v>72</v>
      </c>
      <c r="K13" s="10">
        <f t="shared" si="0"/>
        <v>12</v>
      </c>
      <c r="M13" s="10">
        <f t="shared" si="0"/>
        <v>78</v>
      </c>
      <c r="O13" s="10">
        <f t="shared" si="0"/>
        <v>80</v>
      </c>
      <c r="Q13" s="10">
        <f t="shared" si="0"/>
        <v>79</v>
      </c>
      <c r="R13" s="10">
        <f t="shared" si="0"/>
        <v>76</v>
      </c>
      <c r="T13" s="10">
        <f t="shared" si="0"/>
        <v>78</v>
      </c>
      <c r="U13" s="10">
        <f t="shared" si="0"/>
        <v>77</v>
      </c>
      <c r="W13" s="10">
        <f t="shared" si="0"/>
        <v>0</v>
      </c>
      <c r="Y13" s="10">
        <f>+SUM(Y10:Y11)</f>
        <v>91</v>
      </c>
      <c r="Z13" s="10">
        <f>+SUM(Z10:Z11)</f>
        <v>50</v>
      </c>
      <c r="AA13" s="10">
        <f>+SUM(AA10:AA11)</f>
        <v>0</v>
      </c>
    </row>
    <row r="14" spans="1:27" x14ac:dyDescent="0.25">
      <c r="A14" s="17" t="s">
        <v>31</v>
      </c>
      <c r="B14" s="7"/>
      <c r="C14" s="26">
        <v>49</v>
      </c>
      <c r="E14" s="26">
        <v>46</v>
      </c>
      <c r="G14" s="26">
        <v>48</v>
      </c>
      <c r="H14" s="26">
        <v>47</v>
      </c>
      <c r="J14" s="26">
        <v>44</v>
      </c>
      <c r="K14" s="26">
        <v>4</v>
      </c>
      <c r="M14" s="26">
        <v>48</v>
      </c>
      <c r="O14" s="26">
        <v>48</v>
      </c>
      <c r="Q14" s="26">
        <v>47</v>
      </c>
      <c r="R14" s="26">
        <v>46</v>
      </c>
      <c r="T14" s="26">
        <v>47</v>
      </c>
      <c r="U14" s="26">
        <v>46</v>
      </c>
      <c r="W14" s="26"/>
    </row>
    <row r="15" spans="1:27" ht="15.75" thickBot="1" x14ac:dyDescent="0.3">
      <c r="A15" s="18" t="s">
        <v>32</v>
      </c>
      <c r="B15" s="7"/>
      <c r="C15" s="27">
        <v>0</v>
      </c>
      <c r="E15" s="27">
        <v>0</v>
      </c>
      <c r="G15" s="27">
        <v>0</v>
      </c>
      <c r="H15" s="27">
        <v>0</v>
      </c>
      <c r="J15" s="27">
        <v>0</v>
      </c>
      <c r="K15" s="27">
        <v>0</v>
      </c>
      <c r="M15" s="27">
        <v>0</v>
      </c>
      <c r="O15" s="27">
        <v>0</v>
      </c>
      <c r="Q15" s="27">
        <v>0</v>
      </c>
      <c r="R15" s="27">
        <v>0</v>
      </c>
      <c r="T15" s="27">
        <v>0</v>
      </c>
      <c r="U15" s="27">
        <v>0</v>
      </c>
      <c r="W15" s="27"/>
    </row>
    <row r="16" spans="1:27" ht="15.75" thickBot="1" x14ac:dyDescent="0.3">
      <c r="A16" s="16" t="s">
        <v>34</v>
      </c>
      <c r="B16" s="7"/>
      <c r="C16" s="10">
        <f>+SUM(C13:C15)</f>
        <v>132</v>
      </c>
      <c r="E16" s="10">
        <f>+SUM(E13:E15)</f>
        <v>123</v>
      </c>
      <c r="G16" s="10">
        <f>+SUM(G13:G15)</f>
        <v>127</v>
      </c>
      <c r="H16" s="10">
        <f>+SUM(H13:H15)</f>
        <v>122</v>
      </c>
      <c r="J16" s="10">
        <f>+SUM(J13:J15)</f>
        <v>116</v>
      </c>
      <c r="K16" s="10">
        <f>+SUM(K13:K15)</f>
        <v>16</v>
      </c>
      <c r="M16" s="10">
        <f>+SUM(M13:M15)</f>
        <v>126</v>
      </c>
      <c r="O16" s="10">
        <f>+SUM(O13:O15)</f>
        <v>128</v>
      </c>
      <c r="Q16" s="10">
        <f>+SUM(Q13:Q15)</f>
        <v>126</v>
      </c>
      <c r="R16" s="10">
        <f>+SUM(R13:R15)</f>
        <v>122</v>
      </c>
      <c r="T16" s="10">
        <f>+SUM(T13:T15)</f>
        <v>125</v>
      </c>
      <c r="U16" s="10">
        <f>+SUM(U13:U15)</f>
        <v>123</v>
      </c>
      <c r="W16" s="10">
        <f>+SUM(W13:W15)</f>
        <v>0</v>
      </c>
    </row>
  </sheetData>
  <mergeCells count="26">
    <mergeCell ref="AA10:AA11"/>
    <mergeCell ref="Z10:Z11"/>
    <mergeCell ref="W6:W8"/>
    <mergeCell ref="Y6:Y8"/>
    <mergeCell ref="Z6:Z8"/>
    <mergeCell ref="AA6:AA8"/>
    <mergeCell ref="M3:O3"/>
    <mergeCell ref="Q4:R4"/>
    <mergeCell ref="T4:U4"/>
    <mergeCell ref="C6:C8"/>
    <mergeCell ref="E6:E8"/>
    <mergeCell ref="G6:G8"/>
    <mergeCell ref="H6:H8"/>
    <mergeCell ref="J6:J8"/>
    <mergeCell ref="K6:K8"/>
    <mergeCell ref="M6:M8"/>
    <mergeCell ref="O6:O8"/>
    <mergeCell ref="Q6:Q8"/>
    <mergeCell ref="R6:R8"/>
    <mergeCell ref="T6:T8"/>
    <mergeCell ref="U6:U8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 xml:space="preserve">&amp;C&amp;"-,Bold"Democratic Primary Elections Results - June 8, 2021 
Prepared by the Office of Edward P. McGettigan, Atlantic County Clerk
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901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/>
    </sheetView>
  </sheetViews>
  <sheetFormatPr defaultRowHeight="15" x14ac:dyDescent="0.25"/>
  <cols>
    <col min="1" max="1" width="22.7109375" style="7" bestFit="1" customWidth="1"/>
    <col min="2" max="2" width="1.7109375" style="7" customWidth="1"/>
    <col min="3" max="4" width="10.28515625" style="7" customWidth="1"/>
    <col min="5" max="5" width="9.42578125" style="7" customWidth="1"/>
    <col min="6" max="6" width="10.28515625" style="7" customWidth="1"/>
    <col min="7" max="7" width="1.7109375" style="7" customWidth="1"/>
    <col min="8" max="8" width="11.28515625" style="7" customWidth="1"/>
    <col min="9" max="9" width="1.7109375" style="7" customWidth="1"/>
    <col min="10" max="11" width="11.28515625" style="7" customWidth="1"/>
    <col min="12" max="12" width="1.85546875" style="7" customWidth="1"/>
    <col min="13" max="14" width="11.28515625" style="7" customWidth="1"/>
    <col min="15" max="15" width="1.7109375" style="7" customWidth="1"/>
    <col min="16" max="16" width="9.7109375" style="7" customWidth="1"/>
    <col min="17" max="17" width="9.42578125" style="7" customWidth="1"/>
    <col min="18" max="18" width="1.7109375" style="7" customWidth="1"/>
    <col min="19" max="19" width="11.28515625" style="7" customWidth="1"/>
    <col min="20" max="20" width="1.7109375" style="7" customWidth="1"/>
    <col min="21" max="22" width="11.28515625" style="7" customWidth="1"/>
    <col min="23" max="23" width="1.7109375" style="7" customWidth="1"/>
    <col min="24" max="24" width="12.140625" style="7" customWidth="1"/>
    <col min="25" max="25" width="1.7109375" style="7" customWidth="1"/>
    <col min="26" max="27" width="11.28515625" style="7" customWidth="1"/>
    <col min="28" max="28" width="1.7109375" style="7" customWidth="1"/>
    <col min="29" max="29" width="10.7109375" style="7" customWidth="1"/>
    <col min="30" max="30" width="1.7109375" style="7" customWidth="1"/>
    <col min="31" max="31" width="11.28515625" style="7" customWidth="1"/>
    <col min="32" max="32" width="1.7109375" style="7" customWidth="1"/>
    <col min="33" max="33" width="11.28515625" style="7" customWidth="1"/>
    <col min="34" max="34" width="1.7109375" style="7" customWidth="1"/>
    <col min="35" max="35" width="11.28515625" style="7" customWidth="1"/>
    <col min="36" max="36" width="1.7109375" style="7" customWidth="1"/>
    <col min="37" max="37" width="10.7109375" style="7" customWidth="1"/>
    <col min="38" max="38" width="1.7109375" style="7" customWidth="1"/>
    <col min="39" max="39" width="10.7109375" style="7" customWidth="1"/>
    <col min="40" max="40" width="1.7109375" style="7" customWidth="1"/>
    <col min="41" max="41" width="12.28515625" style="31" customWidth="1"/>
    <col min="42" max="42" width="11.28515625" style="31" customWidth="1"/>
    <col min="43" max="43" width="8.7109375" style="31" customWidth="1"/>
    <col min="44" max="44" width="13" style="31" bestFit="1" customWidth="1"/>
    <col min="45" max="45" width="8.140625" style="31" customWidth="1"/>
    <col min="46" max="46" width="8.7109375" style="31" customWidth="1"/>
    <col min="47" max="16384" width="9.140625" style="7"/>
  </cols>
  <sheetData>
    <row r="2" spans="1:46" ht="15" customHeight="1" x14ac:dyDescent="0.25">
      <c r="C2" s="59"/>
      <c r="D2" s="59"/>
      <c r="E2" s="59"/>
      <c r="F2" s="59"/>
      <c r="G2" s="21"/>
      <c r="H2" s="149" t="s">
        <v>4</v>
      </c>
      <c r="I2" s="149"/>
      <c r="J2" s="149"/>
      <c r="K2" s="149"/>
      <c r="L2" s="21"/>
      <c r="M2" s="149" t="s">
        <v>6</v>
      </c>
      <c r="N2" s="149"/>
      <c r="O2" s="149"/>
      <c r="P2" s="149"/>
      <c r="Q2" s="149"/>
      <c r="R2" s="21"/>
      <c r="S2" s="149" t="s">
        <v>7</v>
      </c>
      <c r="T2" s="149"/>
      <c r="U2" s="149"/>
      <c r="V2" s="149"/>
      <c r="W2" s="21"/>
      <c r="X2" s="149" t="s">
        <v>35</v>
      </c>
      <c r="Y2" s="149"/>
      <c r="Z2" s="149"/>
      <c r="AA2" s="149"/>
      <c r="AB2" s="59"/>
      <c r="AC2" s="59"/>
      <c r="AD2" s="76"/>
      <c r="AE2" s="142" t="s">
        <v>209</v>
      </c>
      <c r="AF2" s="142"/>
      <c r="AG2" s="142"/>
      <c r="AH2" s="142"/>
      <c r="AI2" s="142"/>
      <c r="AJ2" s="76"/>
      <c r="AK2" s="76"/>
      <c r="AL2" s="76"/>
      <c r="AM2" s="76"/>
      <c r="AN2" s="21"/>
    </row>
    <row r="3" spans="1:46" ht="15" customHeight="1" x14ac:dyDescent="0.25">
      <c r="C3" s="149" t="s">
        <v>189</v>
      </c>
      <c r="D3" s="149"/>
      <c r="E3" s="149"/>
      <c r="F3" s="149"/>
      <c r="G3" s="21"/>
      <c r="H3" s="144" t="s">
        <v>194</v>
      </c>
      <c r="I3" s="77"/>
      <c r="J3" s="105" t="s">
        <v>5</v>
      </c>
      <c r="K3" s="105"/>
      <c r="L3" s="21"/>
      <c r="M3" s="105" t="s">
        <v>194</v>
      </c>
      <c r="N3" s="105"/>
      <c r="O3" s="77"/>
      <c r="P3" s="105" t="s">
        <v>5</v>
      </c>
      <c r="Q3" s="105"/>
      <c r="R3" s="21"/>
      <c r="S3" s="144" t="s">
        <v>194</v>
      </c>
      <c r="T3" s="77"/>
      <c r="U3" s="105" t="s">
        <v>5</v>
      </c>
      <c r="V3" s="105"/>
      <c r="W3" s="21"/>
      <c r="X3" s="144" t="s">
        <v>194</v>
      </c>
      <c r="Y3" s="77"/>
      <c r="Z3" s="105" t="s">
        <v>5</v>
      </c>
      <c r="AA3" s="105"/>
      <c r="AB3" s="77"/>
      <c r="AC3" s="145" t="s">
        <v>208</v>
      </c>
      <c r="AD3" s="77"/>
      <c r="AE3" s="149" t="s">
        <v>240</v>
      </c>
      <c r="AG3" s="149" t="s">
        <v>216</v>
      </c>
      <c r="AH3" s="13"/>
      <c r="AI3" s="149" t="s">
        <v>217</v>
      </c>
      <c r="AJ3" s="13"/>
      <c r="AK3" s="145" t="s">
        <v>221</v>
      </c>
      <c r="AL3" s="76"/>
      <c r="AM3" s="145" t="s">
        <v>221</v>
      </c>
      <c r="AN3" s="21"/>
    </row>
    <row r="4" spans="1:46" ht="15" customHeight="1" x14ac:dyDescent="0.25">
      <c r="C4" s="149"/>
      <c r="D4" s="149"/>
      <c r="E4" s="149"/>
      <c r="F4" s="149"/>
      <c r="G4" s="21"/>
      <c r="H4" s="144"/>
      <c r="I4" s="71"/>
      <c r="J4" s="105"/>
      <c r="K4" s="105"/>
      <c r="L4" s="21"/>
      <c r="M4" s="105"/>
      <c r="N4" s="105"/>
      <c r="O4" s="71"/>
      <c r="P4" s="105"/>
      <c r="Q4" s="105"/>
      <c r="R4" s="21"/>
      <c r="S4" s="144"/>
      <c r="T4" s="71"/>
      <c r="U4" s="105"/>
      <c r="V4" s="105"/>
      <c r="W4" s="21"/>
      <c r="X4" s="144"/>
      <c r="Y4" s="71"/>
      <c r="Z4" s="105"/>
      <c r="AA4" s="105"/>
      <c r="AB4" s="71"/>
      <c r="AC4" s="145"/>
      <c r="AD4" s="71"/>
      <c r="AE4" s="149"/>
      <c r="AF4" s="56"/>
      <c r="AG4" s="149"/>
      <c r="AH4" s="71"/>
      <c r="AI4" s="149"/>
      <c r="AJ4" s="71"/>
      <c r="AK4" s="145"/>
      <c r="AL4" s="71"/>
      <c r="AM4" s="145"/>
      <c r="AN4" s="21"/>
      <c r="AO4" s="123" t="s">
        <v>188</v>
      </c>
      <c r="AP4" s="123"/>
      <c r="AQ4" s="123"/>
      <c r="AR4" s="123"/>
      <c r="AS4" s="123"/>
      <c r="AT4" s="123"/>
    </row>
    <row r="5" spans="1:46" ht="5.0999999999999996" customHeight="1" thickBot="1" x14ac:dyDescent="0.3">
      <c r="C5" s="52"/>
      <c r="D5" s="52"/>
      <c r="E5" s="52"/>
      <c r="F5" s="52"/>
      <c r="G5" s="21"/>
      <c r="H5" s="52"/>
      <c r="I5" s="21"/>
      <c r="J5" s="52"/>
      <c r="K5" s="52"/>
      <c r="L5" s="21"/>
      <c r="M5" s="52"/>
      <c r="N5" s="52"/>
      <c r="O5" s="21"/>
      <c r="P5" s="52"/>
      <c r="Q5" s="52"/>
      <c r="R5" s="21"/>
      <c r="S5" s="52"/>
      <c r="T5" s="21"/>
      <c r="U5" s="52"/>
      <c r="V5" s="52"/>
      <c r="W5" s="21"/>
      <c r="X5" s="52"/>
      <c r="Y5" s="21"/>
      <c r="Z5" s="52"/>
      <c r="AA5" s="52"/>
      <c r="AB5" s="21"/>
      <c r="AC5" s="76"/>
      <c r="AD5" s="21"/>
      <c r="AE5" s="76"/>
      <c r="AF5" s="21"/>
      <c r="AG5" s="76"/>
      <c r="AH5" s="21"/>
      <c r="AI5" s="76"/>
      <c r="AJ5" s="21"/>
      <c r="AK5" s="13"/>
      <c r="AL5" s="21"/>
      <c r="AM5" s="13"/>
      <c r="AN5" s="21"/>
      <c r="AO5" s="41"/>
      <c r="AP5" s="41"/>
      <c r="AQ5" s="41"/>
      <c r="AR5" s="41"/>
      <c r="AS5" s="41"/>
      <c r="AT5" s="41"/>
    </row>
    <row r="6" spans="1:46" s="21" customFormat="1" ht="12.75" customHeight="1" x14ac:dyDescent="0.25">
      <c r="C6" s="116" t="s">
        <v>273</v>
      </c>
      <c r="D6" s="146" t="s">
        <v>274</v>
      </c>
      <c r="E6" s="146" t="s">
        <v>275</v>
      </c>
      <c r="F6" s="113" t="s">
        <v>347</v>
      </c>
      <c r="H6" s="110" t="s">
        <v>276</v>
      </c>
      <c r="J6" s="133" t="s">
        <v>281</v>
      </c>
      <c r="K6" s="139" t="s">
        <v>282</v>
      </c>
      <c r="M6" s="116" t="s">
        <v>277</v>
      </c>
      <c r="N6" s="113" t="s">
        <v>278</v>
      </c>
      <c r="P6" s="116" t="s">
        <v>283</v>
      </c>
      <c r="Q6" s="113" t="s">
        <v>284</v>
      </c>
      <c r="S6" s="110" t="s">
        <v>279</v>
      </c>
      <c r="U6" s="116" t="s">
        <v>349</v>
      </c>
      <c r="V6" s="113" t="s">
        <v>285</v>
      </c>
      <c r="X6" s="110" t="s">
        <v>280</v>
      </c>
      <c r="Z6" s="116" t="s">
        <v>286</v>
      </c>
      <c r="AA6" s="113" t="s">
        <v>287</v>
      </c>
      <c r="AC6" s="110" t="s">
        <v>288</v>
      </c>
      <c r="AE6" s="110" t="s">
        <v>289</v>
      </c>
      <c r="AG6" s="110" t="s">
        <v>290</v>
      </c>
      <c r="AI6" s="110" t="s">
        <v>291</v>
      </c>
      <c r="AK6" s="110" t="s">
        <v>292</v>
      </c>
      <c r="AM6" s="110" t="s">
        <v>293</v>
      </c>
      <c r="AO6" s="127" t="s">
        <v>229</v>
      </c>
      <c r="AP6" s="120" t="s">
        <v>224</v>
      </c>
      <c r="AQ6" s="120" t="s">
        <v>225</v>
      </c>
      <c r="AR6" s="120" t="s">
        <v>226</v>
      </c>
      <c r="AS6" s="120" t="s">
        <v>227</v>
      </c>
      <c r="AT6" s="124" t="s">
        <v>228</v>
      </c>
    </row>
    <row r="7" spans="1:46" s="13" customFormat="1" ht="15" customHeight="1" x14ac:dyDescent="0.25">
      <c r="A7" s="106" t="s">
        <v>8</v>
      </c>
      <c r="B7" s="51"/>
      <c r="C7" s="117"/>
      <c r="D7" s="147"/>
      <c r="E7" s="147"/>
      <c r="F7" s="114"/>
      <c r="H7" s="111"/>
      <c r="J7" s="134"/>
      <c r="K7" s="140"/>
      <c r="M7" s="117"/>
      <c r="N7" s="114"/>
      <c r="P7" s="117"/>
      <c r="Q7" s="114"/>
      <c r="S7" s="111"/>
      <c r="U7" s="117"/>
      <c r="V7" s="114"/>
      <c r="X7" s="111"/>
      <c r="Z7" s="117"/>
      <c r="AA7" s="114"/>
      <c r="AC7" s="111"/>
      <c r="AE7" s="111"/>
      <c r="AG7" s="111"/>
      <c r="AI7" s="111"/>
      <c r="AK7" s="111"/>
      <c r="AM7" s="111"/>
      <c r="AO7" s="128"/>
      <c r="AP7" s="121"/>
      <c r="AQ7" s="121"/>
      <c r="AR7" s="121"/>
      <c r="AS7" s="121"/>
      <c r="AT7" s="125"/>
    </row>
    <row r="8" spans="1:46" s="13" customFormat="1" ht="15.75" thickBot="1" x14ac:dyDescent="0.3">
      <c r="A8" s="106"/>
      <c r="B8" s="51"/>
      <c r="C8" s="118"/>
      <c r="D8" s="148"/>
      <c r="E8" s="148"/>
      <c r="F8" s="115"/>
      <c r="H8" s="112"/>
      <c r="J8" s="135"/>
      <c r="K8" s="141"/>
      <c r="M8" s="118"/>
      <c r="N8" s="115"/>
      <c r="P8" s="118"/>
      <c r="Q8" s="115"/>
      <c r="S8" s="112"/>
      <c r="U8" s="118"/>
      <c r="V8" s="115"/>
      <c r="X8" s="112"/>
      <c r="Z8" s="118"/>
      <c r="AA8" s="115"/>
      <c r="AC8" s="112"/>
      <c r="AE8" s="112"/>
      <c r="AG8" s="112"/>
      <c r="AI8" s="112"/>
      <c r="AK8" s="112"/>
      <c r="AM8" s="112"/>
      <c r="AO8" s="129"/>
      <c r="AP8" s="122"/>
      <c r="AQ8" s="122"/>
      <c r="AR8" s="122"/>
      <c r="AS8" s="122"/>
      <c r="AT8" s="126"/>
    </row>
    <row r="9" spans="1:46" ht="5.0999999999999996" customHeight="1" x14ac:dyDescent="0.25">
      <c r="A9" s="51"/>
      <c r="B9" s="51"/>
      <c r="C9" s="2"/>
      <c r="D9" s="2"/>
      <c r="E9" s="2"/>
      <c r="F9" s="2"/>
      <c r="H9" s="2"/>
      <c r="J9" s="2"/>
      <c r="K9" s="2"/>
      <c r="M9" s="2"/>
      <c r="N9" s="2"/>
      <c r="P9" s="2"/>
      <c r="Q9" s="2"/>
      <c r="S9" s="2"/>
      <c r="U9" s="2"/>
      <c r="V9" s="2"/>
      <c r="X9" s="2"/>
      <c r="Z9" s="2"/>
      <c r="AA9" s="2"/>
      <c r="AC9" s="21"/>
      <c r="AE9" s="21"/>
      <c r="AG9" s="21"/>
      <c r="AI9" s="13"/>
      <c r="AK9" s="21"/>
      <c r="AM9" s="21"/>
    </row>
    <row r="10" spans="1:46" x14ac:dyDescent="0.25">
      <c r="A10" s="19" t="s">
        <v>9</v>
      </c>
      <c r="B10" s="19"/>
      <c r="C10" s="48">
        <v>348</v>
      </c>
      <c r="D10" s="48">
        <v>8</v>
      </c>
      <c r="E10" s="48">
        <v>75</v>
      </c>
      <c r="F10" s="48">
        <v>108</v>
      </c>
      <c r="H10" s="8"/>
      <c r="J10" s="8"/>
      <c r="K10" s="8"/>
      <c r="M10" s="48">
        <v>369</v>
      </c>
      <c r="N10" s="48">
        <v>152</v>
      </c>
      <c r="P10" s="48">
        <v>487</v>
      </c>
      <c r="Q10" s="48">
        <v>468</v>
      </c>
      <c r="S10" s="8"/>
      <c r="U10" s="8"/>
      <c r="V10" s="8"/>
      <c r="X10" s="8"/>
      <c r="Z10" s="8"/>
      <c r="AA10" s="8"/>
      <c r="AC10" s="27">
        <v>485</v>
      </c>
      <c r="AE10" s="27">
        <v>496</v>
      </c>
      <c r="AG10" s="14"/>
      <c r="AI10" s="27"/>
      <c r="AK10" s="27">
        <v>485</v>
      </c>
      <c r="AM10" s="27">
        <v>486</v>
      </c>
      <c r="AO10" s="34">
        <v>2145</v>
      </c>
      <c r="AP10" s="34">
        <v>554</v>
      </c>
      <c r="AQ10" s="34">
        <v>75</v>
      </c>
      <c r="AR10" s="34">
        <v>9</v>
      </c>
      <c r="AS10" s="34">
        <v>0</v>
      </c>
      <c r="AT10" s="34">
        <v>638</v>
      </c>
    </row>
    <row r="11" spans="1:46" x14ac:dyDescent="0.25">
      <c r="A11" s="19" t="s">
        <v>10</v>
      </c>
      <c r="B11" s="19"/>
      <c r="C11" s="48">
        <v>276</v>
      </c>
      <c r="D11" s="48">
        <v>26</v>
      </c>
      <c r="E11" s="48">
        <v>33</v>
      </c>
      <c r="F11" s="48">
        <v>56</v>
      </c>
      <c r="H11" s="8"/>
      <c r="J11" s="8"/>
      <c r="K11" s="8"/>
      <c r="M11" s="48">
        <v>257</v>
      </c>
      <c r="N11" s="48">
        <v>124</v>
      </c>
      <c r="P11" s="48">
        <v>345</v>
      </c>
      <c r="Q11" s="48">
        <v>318</v>
      </c>
      <c r="S11" s="8"/>
      <c r="U11" s="8"/>
      <c r="V11" s="8"/>
      <c r="X11" s="8"/>
      <c r="Z11" s="8"/>
      <c r="AA11" s="8"/>
      <c r="AC11" s="48">
        <v>317</v>
      </c>
      <c r="AE11" s="48">
        <v>326</v>
      </c>
      <c r="AG11" s="48">
        <v>137</v>
      </c>
      <c r="AI11" s="14"/>
      <c r="AK11" s="48">
        <v>309</v>
      </c>
      <c r="AM11" s="48">
        <v>317</v>
      </c>
      <c r="AO11" s="42">
        <v>2630</v>
      </c>
      <c r="AP11" s="34">
        <v>448</v>
      </c>
      <c r="AQ11" s="34">
        <v>134</v>
      </c>
      <c r="AR11" s="34">
        <v>27</v>
      </c>
      <c r="AS11" s="34">
        <v>1</v>
      </c>
      <c r="AT11" s="34">
        <v>610</v>
      </c>
    </row>
    <row r="12" spans="1:46" x14ac:dyDescent="0.25">
      <c r="A12" s="19" t="s">
        <v>11</v>
      </c>
      <c r="B12" s="19"/>
      <c r="C12" s="27">
        <v>579</v>
      </c>
      <c r="D12" s="27">
        <v>10</v>
      </c>
      <c r="E12" s="27">
        <v>62</v>
      </c>
      <c r="F12" s="27">
        <v>148</v>
      </c>
      <c r="H12" s="14"/>
      <c r="J12" s="14"/>
      <c r="K12" s="14"/>
      <c r="M12" s="27">
        <v>572</v>
      </c>
      <c r="N12" s="27">
        <v>211</v>
      </c>
      <c r="P12" s="27">
        <v>720</v>
      </c>
      <c r="Q12" s="27">
        <v>693</v>
      </c>
      <c r="S12" s="14"/>
      <c r="U12" s="14"/>
      <c r="V12" s="14"/>
      <c r="X12" s="14"/>
      <c r="Z12" s="14"/>
      <c r="AA12" s="14"/>
      <c r="AC12" s="27">
        <v>728</v>
      </c>
      <c r="AE12" s="27">
        <v>724</v>
      </c>
      <c r="AG12" s="14"/>
      <c r="AI12" s="27"/>
      <c r="AK12" s="27">
        <v>718</v>
      </c>
      <c r="AM12" s="27">
        <v>710</v>
      </c>
      <c r="AO12" s="42">
        <v>3166</v>
      </c>
      <c r="AP12" s="34">
        <v>833</v>
      </c>
      <c r="AQ12" s="34">
        <v>129</v>
      </c>
      <c r="AR12" s="34">
        <v>15</v>
      </c>
      <c r="AS12" s="34">
        <v>0</v>
      </c>
      <c r="AT12" s="34">
        <v>977</v>
      </c>
    </row>
    <row r="13" spans="1:46" x14ac:dyDescent="0.25">
      <c r="A13" s="19" t="s">
        <v>12</v>
      </c>
      <c r="B13" s="19"/>
      <c r="C13" s="27">
        <v>127</v>
      </c>
      <c r="D13" s="27">
        <v>2</v>
      </c>
      <c r="E13" s="27">
        <v>41</v>
      </c>
      <c r="F13" s="27">
        <v>46</v>
      </c>
      <c r="H13" s="14"/>
      <c r="J13" s="14"/>
      <c r="K13" s="14"/>
      <c r="M13" s="27">
        <v>169</v>
      </c>
      <c r="N13" s="27">
        <v>30</v>
      </c>
      <c r="P13" s="27">
        <v>189</v>
      </c>
      <c r="Q13" s="27">
        <v>182</v>
      </c>
      <c r="S13" s="14"/>
      <c r="U13" s="14"/>
      <c r="V13" s="14"/>
      <c r="X13" s="14"/>
      <c r="Z13" s="14"/>
      <c r="AA13" s="14"/>
      <c r="AC13" s="27">
        <v>195</v>
      </c>
      <c r="AE13" s="27">
        <v>191</v>
      </c>
      <c r="AG13" s="27"/>
      <c r="AI13" s="27">
        <v>193</v>
      </c>
      <c r="AK13" s="27">
        <v>189</v>
      </c>
      <c r="AM13" s="27">
        <v>188</v>
      </c>
      <c r="AO13" s="42">
        <v>953</v>
      </c>
      <c r="AP13" s="34">
        <v>237</v>
      </c>
      <c r="AQ13" s="34">
        <v>24</v>
      </c>
      <c r="AR13" s="34">
        <v>4</v>
      </c>
      <c r="AS13" s="34">
        <v>0</v>
      </c>
      <c r="AT13" s="34">
        <v>265</v>
      </c>
    </row>
    <row r="14" spans="1:46" x14ac:dyDescent="0.25">
      <c r="A14" s="19" t="s">
        <v>13</v>
      </c>
      <c r="B14" s="19"/>
      <c r="C14" s="27">
        <v>199</v>
      </c>
      <c r="D14" s="27">
        <v>2</v>
      </c>
      <c r="E14" s="27">
        <v>91</v>
      </c>
      <c r="F14" s="27">
        <v>103</v>
      </c>
      <c r="H14" s="14"/>
      <c r="J14" s="14"/>
      <c r="K14" s="14"/>
      <c r="M14" s="27">
        <v>279</v>
      </c>
      <c r="N14" s="27">
        <v>65</v>
      </c>
      <c r="O14" s="27"/>
      <c r="P14" s="27">
        <v>319</v>
      </c>
      <c r="Q14" s="27">
        <v>311</v>
      </c>
      <c r="S14" s="14"/>
      <c r="U14" s="14"/>
      <c r="V14" s="14"/>
      <c r="X14" s="14"/>
      <c r="Z14" s="14"/>
      <c r="AA14" s="14"/>
      <c r="AC14" s="27">
        <v>331</v>
      </c>
      <c r="AE14" s="27">
        <v>326</v>
      </c>
      <c r="AG14" s="14"/>
      <c r="AI14" s="27">
        <v>334</v>
      </c>
      <c r="AK14" s="27">
        <v>324</v>
      </c>
      <c r="AM14" s="27">
        <v>325</v>
      </c>
      <c r="AO14" s="42">
        <v>1673</v>
      </c>
      <c r="AP14" s="34">
        <v>400</v>
      </c>
      <c r="AQ14" s="34">
        <v>54</v>
      </c>
      <c r="AR14" s="34">
        <v>4</v>
      </c>
      <c r="AS14" s="34">
        <v>0</v>
      </c>
      <c r="AT14" s="34">
        <v>458</v>
      </c>
    </row>
    <row r="15" spans="1:46" x14ac:dyDescent="0.25">
      <c r="A15" s="19" t="s">
        <v>0</v>
      </c>
      <c r="B15" s="19"/>
      <c r="C15" s="27">
        <v>39</v>
      </c>
      <c r="D15" s="27">
        <v>2</v>
      </c>
      <c r="E15" s="27">
        <v>5</v>
      </c>
      <c r="F15" s="27">
        <v>18</v>
      </c>
      <c r="H15" s="27">
        <v>63</v>
      </c>
      <c r="J15" s="27">
        <v>63</v>
      </c>
      <c r="K15" s="27">
        <v>61</v>
      </c>
      <c r="M15" s="27"/>
      <c r="N15" s="27"/>
      <c r="P15" s="27"/>
      <c r="Q15" s="27"/>
      <c r="S15" s="27"/>
      <c r="U15" s="27"/>
      <c r="V15" s="27"/>
      <c r="X15" s="27"/>
      <c r="Z15" s="27"/>
      <c r="AA15" s="27"/>
      <c r="AC15" s="27">
        <v>63</v>
      </c>
      <c r="AE15" s="27">
        <v>60</v>
      </c>
      <c r="AG15" s="14"/>
      <c r="AI15" s="27">
        <v>62</v>
      </c>
      <c r="AK15" s="27">
        <v>61</v>
      </c>
      <c r="AM15" s="27">
        <v>61</v>
      </c>
      <c r="AO15" s="42">
        <v>204</v>
      </c>
      <c r="AP15" s="42">
        <v>67</v>
      </c>
      <c r="AQ15" s="42">
        <v>5</v>
      </c>
      <c r="AR15" s="42">
        <v>0</v>
      </c>
      <c r="AS15" s="42">
        <v>0</v>
      </c>
      <c r="AT15" s="34">
        <v>72</v>
      </c>
    </row>
    <row r="16" spans="1:46" x14ac:dyDescent="0.25">
      <c r="A16" s="19" t="s">
        <v>14</v>
      </c>
      <c r="B16" s="19"/>
      <c r="C16" s="27">
        <v>70</v>
      </c>
      <c r="D16" s="27">
        <v>5</v>
      </c>
      <c r="E16" s="27">
        <v>32</v>
      </c>
      <c r="F16" s="27">
        <v>40</v>
      </c>
      <c r="H16" s="14"/>
      <c r="J16" s="14"/>
      <c r="K16" s="14"/>
      <c r="M16" s="27">
        <v>97</v>
      </c>
      <c r="N16" s="27">
        <v>42</v>
      </c>
      <c r="P16" s="27">
        <v>122</v>
      </c>
      <c r="Q16" s="27">
        <v>127</v>
      </c>
      <c r="S16" s="14"/>
      <c r="U16" s="14"/>
      <c r="V16" s="14"/>
      <c r="X16" s="14"/>
      <c r="Z16" s="14"/>
      <c r="AA16" s="14"/>
      <c r="AC16" s="27">
        <v>125</v>
      </c>
      <c r="AE16" s="27">
        <v>127</v>
      </c>
      <c r="AG16" s="14"/>
      <c r="AI16" s="27">
        <v>127</v>
      </c>
      <c r="AK16" s="27">
        <v>126</v>
      </c>
      <c r="AM16" s="27">
        <v>126</v>
      </c>
      <c r="AO16" s="42">
        <v>670</v>
      </c>
      <c r="AP16" s="34">
        <v>152</v>
      </c>
      <c r="AQ16" s="34">
        <v>16</v>
      </c>
      <c r="AR16" s="34">
        <v>5</v>
      </c>
      <c r="AS16" s="34">
        <v>1</v>
      </c>
      <c r="AT16" s="34">
        <v>174</v>
      </c>
    </row>
    <row r="17" spans="1:46" x14ac:dyDescent="0.25">
      <c r="A17" s="19" t="s">
        <v>15</v>
      </c>
      <c r="B17" s="19"/>
      <c r="C17" s="27">
        <v>1244</v>
      </c>
      <c r="D17" s="27">
        <v>36</v>
      </c>
      <c r="E17" s="27">
        <v>348</v>
      </c>
      <c r="F17" s="27">
        <v>718</v>
      </c>
      <c r="H17" s="14"/>
      <c r="J17" s="14"/>
      <c r="K17" s="14"/>
      <c r="M17" s="27">
        <v>1489</v>
      </c>
      <c r="N17" s="27">
        <v>756</v>
      </c>
      <c r="P17" s="27">
        <v>1957</v>
      </c>
      <c r="Q17" s="27">
        <v>1912</v>
      </c>
      <c r="S17" s="14"/>
      <c r="U17" s="14"/>
      <c r="V17" s="14"/>
      <c r="X17" s="14"/>
      <c r="Z17" s="14"/>
      <c r="AA17" s="14"/>
      <c r="AC17" s="27">
        <v>1945</v>
      </c>
      <c r="AE17" s="27">
        <v>2012</v>
      </c>
      <c r="AG17" s="27">
        <v>318</v>
      </c>
      <c r="AI17" s="27"/>
      <c r="AK17" s="27">
        <v>1921</v>
      </c>
      <c r="AM17" s="27">
        <v>1961</v>
      </c>
      <c r="AO17" s="42">
        <v>10101</v>
      </c>
      <c r="AP17" s="34">
        <v>2426</v>
      </c>
      <c r="AQ17" s="34">
        <v>338</v>
      </c>
      <c r="AR17" s="34">
        <v>63</v>
      </c>
      <c r="AS17" s="34">
        <v>1</v>
      </c>
      <c r="AT17" s="34">
        <v>2828</v>
      </c>
    </row>
    <row r="18" spans="1:46" x14ac:dyDescent="0.25">
      <c r="A18" s="19" t="s">
        <v>1</v>
      </c>
      <c r="B18" s="19"/>
      <c r="C18" s="27">
        <v>86</v>
      </c>
      <c r="D18" s="27">
        <v>2</v>
      </c>
      <c r="E18" s="27">
        <v>20</v>
      </c>
      <c r="F18" s="27">
        <v>56</v>
      </c>
      <c r="H18" s="27">
        <v>146</v>
      </c>
      <c r="J18" s="27">
        <v>145</v>
      </c>
      <c r="K18" s="27">
        <v>143</v>
      </c>
      <c r="M18" s="27"/>
      <c r="N18" s="27"/>
      <c r="P18" s="27"/>
      <c r="Q18" s="27"/>
      <c r="S18" s="27"/>
      <c r="U18" s="27"/>
      <c r="V18" s="27"/>
      <c r="X18" s="27"/>
      <c r="Z18" s="27"/>
      <c r="AA18" s="27"/>
      <c r="AC18" s="27">
        <v>143</v>
      </c>
      <c r="AE18" s="27">
        <v>142</v>
      </c>
      <c r="AG18" s="14"/>
      <c r="AI18" s="27">
        <v>143</v>
      </c>
      <c r="AK18" s="27">
        <v>142</v>
      </c>
      <c r="AM18" s="27">
        <v>140</v>
      </c>
      <c r="AO18" s="42">
        <v>566</v>
      </c>
      <c r="AP18" s="34">
        <v>165</v>
      </c>
      <c r="AQ18" s="34">
        <v>25</v>
      </c>
      <c r="AR18" s="34">
        <v>2</v>
      </c>
      <c r="AS18" s="34">
        <v>0</v>
      </c>
      <c r="AT18" s="34">
        <v>192</v>
      </c>
    </row>
    <row r="19" spans="1:46" x14ac:dyDescent="0.25">
      <c r="A19" s="19" t="s">
        <v>16</v>
      </c>
      <c r="B19" s="19"/>
      <c r="C19" s="27">
        <v>66</v>
      </c>
      <c r="D19" s="27">
        <v>0</v>
      </c>
      <c r="E19" s="27">
        <v>32</v>
      </c>
      <c r="F19" s="27">
        <v>39</v>
      </c>
      <c r="H19" s="14"/>
      <c r="J19" s="14"/>
      <c r="K19" s="14"/>
      <c r="M19" s="27">
        <v>95</v>
      </c>
      <c r="N19" s="27">
        <v>22</v>
      </c>
      <c r="P19" s="27">
        <v>113</v>
      </c>
      <c r="Q19" s="27">
        <v>112</v>
      </c>
      <c r="S19" s="14"/>
      <c r="U19" s="14"/>
      <c r="V19" s="14"/>
      <c r="X19" s="14"/>
      <c r="Z19" s="14"/>
      <c r="AA19" s="14"/>
      <c r="AC19" s="27">
        <v>121</v>
      </c>
      <c r="AE19" s="27">
        <v>114</v>
      </c>
      <c r="AG19" s="14"/>
      <c r="AI19" s="27">
        <v>114</v>
      </c>
      <c r="AK19" s="27">
        <v>115</v>
      </c>
      <c r="AM19" s="27">
        <v>114</v>
      </c>
      <c r="AO19" s="42">
        <v>619</v>
      </c>
      <c r="AP19" s="34">
        <v>143</v>
      </c>
      <c r="AQ19" s="34">
        <v>19</v>
      </c>
      <c r="AR19" s="34">
        <v>4</v>
      </c>
      <c r="AS19" s="34">
        <v>0</v>
      </c>
      <c r="AT19" s="34">
        <v>166</v>
      </c>
    </row>
    <row r="20" spans="1:46" x14ac:dyDescent="0.25">
      <c r="A20" s="19" t="s">
        <v>17</v>
      </c>
      <c r="B20" s="19"/>
      <c r="C20" s="27">
        <v>841</v>
      </c>
      <c r="D20" s="27">
        <v>29</v>
      </c>
      <c r="E20" s="27">
        <v>323</v>
      </c>
      <c r="F20" s="27">
        <v>457</v>
      </c>
      <c r="H20" s="14"/>
      <c r="J20" s="14"/>
      <c r="K20" s="14"/>
      <c r="M20" s="14"/>
      <c r="N20" s="14"/>
      <c r="P20" s="14"/>
      <c r="Q20" s="14"/>
      <c r="S20" s="14"/>
      <c r="U20" s="14"/>
      <c r="V20" s="14"/>
      <c r="X20" s="27">
        <v>1391</v>
      </c>
      <c r="Z20" s="27">
        <v>1388</v>
      </c>
      <c r="AA20" s="27">
        <v>1354</v>
      </c>
      <c r="AC20" s="27">
        <v>1385</v>
      </c>
      <c r="AE20" s="27">
        <v>1403</v>
      </c>
      <c r="AG20" s="14"/>
      <c r="AI20" s="27"/>
      <c r="AK20" s="27">
        <v>1369</v>
      </c>
      <c r="AM20" s="27">
        <v>1376</v>
      </c>
      <c r="AO20" s="42">
        <v>7709</v>
      </c>
      <c r="AP20" s="34">
        <v>1670</v>
      </c>
      <c r="AQ20" s="34">
        <v>264</v>
      </c>
      <c r="AR20" s="34">
        <v>49</v>
      </c>
      <c r="AS20" s="34">
        <v>1</v>
      </c>
      <c r="AT20" s="34">
        <v>1984</v>
      </c>
    </row>
    <row r="21" spans="1:46" x14ac:dyDescent="0.25">
      <c r="A21" s="19" t="s">
        <v>18</v>
      </c>
      <c r="B21" s="19"/>
      <c r="C21" s="27">
        <v>664</v>
      </c>
      <c r="D21" s="27">
        <v>25</v>
      </c>
      <c r="E21" s="27">
        <v>201</v>
      </c>
      <c r="F21" s="27">
        <v>385</v>
      </c>
      <c r="H21" s="14"/>
      <c r="J21" s="14"/>
      <c r="K21" s="14"/>
      <c r="M21" s="27">
        <v>825</v>
      </c>
      <c r="N21" s="27">
        <v>379</v>
      </c>
      <c r="P21" s="27">
        <v>1103</v>
      </c>
      <c r="Q21" s="27">
        <v>1068</v>
      </c>
      <c r="S21" s="14"/>
      <c r="U21" s="14"/>
      <c r="V21" s="14"/>
      <c r="X21" s="14"/>
      <c r="Z21" s="14"/>
      <c r="AA21" s="14"/>
      <c r="AC21" s="27">
        <v>1102</v>
      </c>
      <c r="AE21" s="27">
        <v>1113</v>
      </c>
      <c r="AG21" s="14"/>
      <c r="AI21" s="27">
        <v>553</v>
      </c>
      <c r="AK21" s="27">
        <v>1105</v>
      </c>
      <c r="AM21" s="27">
        <v>1106</v>
      </c>
      <c r="AO21" s="42">
        <v>5498</v>
      </c>
      <c r="AP21" s="34">
        <v>1300</v>
      </c>
      <c r="AQ21" s="34">
        <v>184</v>
      </c>
      <c r="AR21" s="34">
        <v>23</v>
      </c>
      <c r="AS21" s="34">
        <v>1</v>
      </c>
      <c r="AT21" s="34">
        <v>1508</v>
      </c>
    </row>
    <row r="22" spans="1:46" x14ac:dyDescent="0.25">
      <c r="A22" s="19" t="s">
        <v>19</v>
      </c>
      <c r="B22" s="19"/>
      <c r="C22" s="27">
        <v>402</v>
      </c>
      <c r="D22" s="27">
        <v>7</v>
      </c>
      <c r="E22" s="27">
        <v>129</v>
      </c>
      <c r="F22" s="27">
        <v>158</v>
      </c>
      <c r="H22" s="14"/>
      <c r="J22" s="14"/>
      <c r="K22" s="14"/>
      <c r="M22" s="14"/>
      <c r="N22" s="14"/>
      <c r="P22" s="14"/>
      <c r="Q22" s="14"/>
      <c r="S22" s="27">
        <v>564</v>
      </c>
      <c r="U22" s="27">
        <v>592</v>
      </c>
      <c r="V22" s="27">
        <v>523</v>
      </c>
      <c r="X22" s="14"/>
      <c r="Z22" s="14"/>
      <c r="AA22" s="14"/>
      <c r="AC22" s="27">
        <v>613</v>
      </c>
      <c r="AE22" s="27">
        <v>588</v>
      </c>
      <c r="AG22" s="14"/>
      <c r="AI22" s="27">
        <v>627</v>
      </c>
      <c r="AK22" s="27">
        <v>566</v>
      </c>
      <c r="AM22" s="27">
        <v>560</v>
      </c>
      <c r="AO22" s="34">
        <v>3392</v>
      </c>
      <c r="AP22" s="34">
        <v>711</v>
      </c>
      <c r="AQ22" s="34">
        <v>146</v>
      </c>
      <c r="AR22" s="34">
        <v>16</v>
      </c>
      <c r="AS22" s="34">
        <v>0</v>
      </c>
      <c r="AT22" s="34">
        <v>873</v>
      </c>
    </row>
    <row r="23" spans="1:46" x14ac:dyDescent="0.25">
      <c r="A23" s="19" t="s">
        <v>20</v>
      </c>
      <c r="B23" s="19"/>
      <c r="C23" s="27">
        <v>386</v>
      </c>
      <c r="D23" s="27">
        <v>10</v>
      </c>
      <c r="E23" s="27">
        <v>59</v>
      </c>
      <c r="F23" s="27">
        <v>139</v>
      </c>
      <c r="H23" s="14"/>
      <c r="J23" s="14"/>
      <c r="K23" s="14"/>
      <c r="M23" s="27">
        <v>419</v>
      </c>
      <c r="N23" s="27">
        <v>178</v>
      </c>
      <c r="P23" s="27">
        <v>530</v>
      </c>
      <c r="Q23" s="27">
        <v>520</v>
      </c>
      <c r="S23" s="14"/>
      <c r="U23" s="14"/>
      <c r="V23" s="14"/>
      <c r="X23" s="14"/>
      <c r="Z23" s="14"/>
      <c r="AA23" s="14"/>
      <c r="AC23" s="27">
        <v>534</v>
      </c>
      <c r="AE23" s="27">
        <v>541</v>
      </c>
      <c r="AG23" s="27">
        <v>540</v>
      </c>
      <c r="AI23" s="14"/>
      <c r="AK23" s="27">
        <v>528</v>
      </c>
      <c r="AM23" s="27">
        <v>507</v>
      </c>
      <c r="AO23" s="42">
        <v>2246</v>
      </c>
      <c r="AP23" s="34">
        <v>626</v>
      </c>
      <c r="AQ23" s="34">
        <v>91</v>
      </c>
      <c r="AR23" s="34">
        <v>17</v>
      </c>
      <c r="AS23" s="34">
        <v>0</v>
      </c>
      <c r="AT23" s="34">
        <v>734</v>
      </c>
    </row>
    <row r="24" spans="1:46" x14ac:dyDescent="0.25">
      <c r="A24" s="19" t="s">
        <v>21</v>
      </c>
      <c r="B24" s="19"/>
      <c r="C24" s="27">
        <v>83</v>
      </c>
      <c r="D24" s="27">
        <v>2</v>
      </c>
      <c r="E24" s="27">
        <v>6</v>
      </c>
      <c r="F24" s="27">
        <v>14</v>
      </c>
      <c r="H24" s="14"/>
      <c r="J24" s="14"/>
      <c r="K24" s="14"/>
      <c r="M24" s="27">
        <v>74</v>
      </c>
      <c r="N24" s="27">
        <v>26</v>
      </c>
      <c r="P24" s="27">
        <v>89</v>
      </c>
      <c r="Q24" s="27">
        <v>94</v>
      </c>
      <c r="S24" s="14"/>
      <c r="U24" s="14"/>
      <c r="V24" s="14"/>
      <c r="X24" s="14"/>
      <c r="Z24" s="14"/>
      <c r="AA24" s="14"/>
      <c r="AC24" s="27">
        <v>95</v>
      </c>
      <c r="AE24" s="27">
        <v>95</v>
      </c>
      <c r="AG24" s="27">
        <v>95</v>
      </c>
      <c r="AI24" s="14"/>
      <c r="AK24" s="27">
        <v>94</v>
      </c>
      <c r="AM24" s="27">
        <v>95</v>
      </c>
      <c r="AO24" s="42">
        <v>398</v>
      </c>
      <c r="AP24" s="34">
        <v>109</v>
      </c>
      <c r="AQ24" s="34">
        <v>28</v>
      </c>
      <c r="AR24" s="34">
        <v>3</v>
      </c>
      <c r="AS24" s="34">
        <v>0</v>
      </c>
      <c r="AT24" s="34">
        <v>140</v>
      </c>
    </row>
    <row r="25" spans="1:46" x14ac:dyDescent="0.25">
      <c r="A25" s="19" t="s">
        <v>22</v>
      </c>
      <c r="B25" s="19"/>
      <c r="C25" s="27">
        <v>362</v>
      </c>
      <c r="D25" s="27">
        <v>7</v>
      </c>
      <c r="E25" s="27">
        <v>31</v>
      </c>
      <c r="F25" s="27">
        <v>61</v>
      </c>
      <c r="H25" s="14"/>
      <c r="J25" s="14"/>
      <c r="K25" s="14"/>
      <c r="M25" s="27">
        <v>344</v>
      </c>
      <c r="N25" s="27">
        <v>123</v>
      </c>
      <c r="P25" s="27">
        <v>437</v>
      </c>
      <c r="Q25" s="27">
        <v>436</v>
      </c>
      <c r="S25" s="14"/>
      <c r="U25" s="14"/>
      <c r="V25" s="14"/>
      <c r="X25" s="14"/>
      <c r="Z25" s="14"/>
      <c r="AA25" s="14"/>
      <c r="AC25" s="27">
        <v>436</v>
      </c>
      <c r="AE25" s="27">
        <v>441</v>
      </c>
      <c r="AG25" s="27">
        <v>437</v>
      </c>
      <c r="AI25" s="14"/>
      <c r="AK25" s="27">
        <v>435</v>
      </c>
      <c r="AM25" s="27">
        <v>432</v>
      </c>
      <c r="AO25" s="42">
        <v>2026</v>
      </c>
      <c r="AP25" s="27">
        <v>494</v>
      </c>
      <c r="AQ25" s="27">
        <v>103</v>
      </c>
      <c r="AR25" s="27">
        <v>18</v>
      </c>
      <c r="AS25" s="27">
        <v>0</v>
      </c>
      <c r="AT25" s="34">
        <v>615</v>
      </c>
    </row>
    <row r="26" spans="1:46" x14ac:dyDescent="0.25">
      <c r="A26" s="19" t="s">
        <v>23</v>
      </c>
      <c r="B26" s="19"/>
      <c r="C26" s="27">
        <v>240</v>
      </c>
      <c r="D26" s="27">
        <v>7</v>
      </c>
      <c r="E26" s="27">
        <v>81</v>
      </c>
      <c r="F26" s="27">
        <v>97</v>
      </c>
      <c r="H26" s="14"/>
      <c r="J26" s="14"/>
      <c r="K26" s="14"/>
      <c r="M26" s="27">
        <v>306</v>
      </c>
      <c r="N26" s="27">
        <v>90</v>
      </c>
      <c r="P26" s="27">
        <v>361</v>
      </c>
      <c r="Q26" s="27">
        <v>351</v>
      </c>
      <c r="S26" s="14"/>
      <c r="U26" s="14"/>
      <c r="V26" s="14"/>
      <c r="X26" s="14"/>
      <c r="Z26" s="14"/>
      <c r="AA26" s="14"/>
      <c r="AC26" s="27">
        <v>372</v>
      </c>
      <c r="AE26" s="27">
        <v>372</v>
      </c>
      <c r="AG26" s="27" t="s">
        <v>338</v>
      </c>
      <c r="AI26" s="27">
        <v>358</v>
      </c>
      <c r="AK26" s="27">
        <v>364</v>
      </c>
      <c r="AM26" s="27">
        <v>360</v>
      </c>
      <c r="AO26" s="42">
        <v>1783</v>
      </c>
      <c r="AP26" s="27">
        <v>439</v>
      </c>
      <c r="AQ26" s="27">
        <v>54</v>
      </c>
      <c r="AR26" s="27">
        <v>5</v>
      </c>
      <c r="AS26" s="27">
        <v>0</v>
      </c>
      <c r="AT26" s="34">
        <v>498</v>
      </c>
    </row>
    <row r="27" spans="1:46" x14ac:dyDescent="0.25">
      <c r="A27" s="19" t="s">
        <v>24</v>
      </c>
      <c r="B27" s="19"/>
      <c r="C27" s="27">
        <v>300</v>
      </c>
      <c r="D27" s="27">
        <v>10</v>
      </c>
      <c r="E27" s="27">
        <v>65</v>
      </c>
      <c r="F27" s="27">
        <v>72</v>
      </c>
      <c r="H27" s="14"/>
      <c r="J27" s="14"/>
      <c r="K27" s="14"/>
      <c r="M27" s="27">
        <v>312</v>
      </c>
      <c r="N27" s="27">
        <v>133</v>
      </c>
      <c r="P27" s="27">
        <v>391</v>
      </c>
      <c r="Q27" s="27">
        <v>379</v>
      </c>
      <c r="S27" s="14"/>
      <c r="U27" s="14"/>
      <c r="V27" s="14"/>
      <c r="X27" s="14"/>
      <c r="Z27" s="14"/>
      <c r="AA27" s="14"/>
      <c r="AC27" s="27">
        <v>385</v>
      </c>
      <c r="AE27" s="27">
        <v>403</v>
      </c>
      <c r="AG27" s="27">
        <v>394</v>
      </c>
      <c r="AI27" s="14"/>
      <c r="AK27" s="27">
        <v>385</v>
      </c>
      <c r="AM27" s="27">
        <v>386</v>
      </c>
      <c r="AO27" s="42">
        <v>2219</v>
      </c>
      <c r="AP27" s="27">
        <v>466</v>
      </c>
      <c r="AQ27" s="27">
        <v>93</v>
      </c>
      <c r="AR27" s="27">
        <v>12</v>
      </c>
      <c r="AS27" s="27">
        <v>0</v>
      </c>
      <c r="AT27" s="34">
        <v>571</v>
      </c>
    </row>
    <row r="28" spans="1:46" x14ac:dyDescent="0.25">
      <c r="A28" s="19" t="s">
        <v>25</v>
      </c>
      <c r="B28" s="19"/>
      <c r="C28" s="27">
        <v>39</v>
      </c>
      <c r="D28" s="27">
        <v>4</v>
      </c>
      <c r="E28" s="27">
        <v>6</v>
      </c>
      <c r="F28" s="27">
        <v>25</v>
      </c>
      <c r="H28" s="14"/>
      <c r="J28" s="14"/>
      <c r="K28" s="14"/>
      <c r="M28" s="27">
        <v>37</v>
      </c>
      <c r="N28" s="27">
        <v>27</v>
      </c>
      <c r="P28" s="27">
        <v>54</v>
      </c>
      <c r="Q28" s="27">
        <v>58</v>
      </c>
      <c r="S28" s="14"/>
      <c r="U28" s="14"/>
      <c r="V28" s="14"/>
      <c r="X28" s="14"/>
      <c r="Z28" s="14"/>
      <c r="AA28" s="14"/>
      <c r="AC28" s="27">
        <v>59</v>
      </c>
      <c r="AE28" s="27">
        <v>62</v>
      </c>
      <c r="AG28" s="27"/>
      <c r="AI28" s="14"/>
      <c r="AK28" s="27">
        <v>57</v>
      </c>
      <c r="AM28" s="27">
        <v>61</v>
      </c>
      <c r="AO28" s="42">
        <v>878</v>
      </c>
      <c r="AP28" s="34">
        <v>79</v>
      </c>
      <c r="AQ28" s="34">
        <v>28</v>
      </c>
      <c r="AR28" s="34">
        <v>6</v>
      </c>
      <c r="AS28" s="34">
        <v>0</v>
      </c>
      <c r="AT28" s="34">
        <v>113</v>
      </c>
    </row>
    <row r="29" spans="1:46" x14ac:dyDescent="0.25">
      <c r="A29" s="19" t="s">
        <v>26</v>
      </c>
      <c r="B29" s="19"/>
      <c r="C29" s="27">
        <v>62</v>
      </c>
      <c r="D29" s="27">
        <v>4</v>
      </c>
      <c r="E29" s="27">
        <v>29</v>
      </c>
      <c r="F29" s="27">
        <v>47</v>
      </c>
      <c r="H29" s="14"/>
      <c r="J29" s="14"/>
      <c r="K29" s="14"/>
      <c r="M29" s="14"/>
      <c r="N29" s="14"/>
      <c r="P29" s="14"/>
      <c r="Q29" s="14"/>
      <c r="S29" s="14"/>
      <c r="U29" s="14"/>
      <c r="V29" s="14"/>
      <c r="X29" s="27">
        <v>122</v>
      </c>
      <c r="Z29" s="27">
        <v>118</v>
      </c>
      <c r="AA29" s="27">
        <v>121</v>
      </c>
      <c r="AC29" s="27">
        <v>123</v>
      </c>
      <c r="AE29" s="27">
        <v>119</v>
      </c>
      <c r="AG29" s="14"/>
      <c r="AI29" s="27"/>
      <c r="AK29" s="27">
        <v>118</v>
      </c>
      <c r="AM29" s="27">
        <v>120</v>
      </c>
      <c r="AO29" s="42">
        <v>452</v>
      </c>
      <c r="AP29" s="34">
        <v>150</v>
      </c>
      <c r="AQ29" s="34">
        <v>17</v>
      </c>
      <c r="AR29" s="34">
        <v>4</v>
      </c>
      <c r="AS29" s="34">
        <v>1</v>
      </c>
      <c r="AT29" s="34">
        <v>172</v>
      </c>
    </row>
    <row r="30" spans="1:46" x14ac:dyDescent="0.25">
      <c r="A30" s="19" t="s">
        <v>27</v>
      </c>
      <c r="B30" s="19"/>
      <c r="C30" s="27">
        <v>370</v>
      </c>
      <c r="D30" s="27">
        <v>10</v>
      </c>
      <c r="E30" s="27">
        <v>69</v>
      </c>
      <c r="F30" s="27">
        <v>146</v>
      </c>
      <c r="H30" s="14"/>
      <c r="J30" s="14"/>
      <c r="K30" s="14"/>
      <c r="M30" s="27">
        <v>345</v>
      </c>
      <c r="N30" s="27">
        <v>235</v>
      </c>
      <c r="P30" s="27">
        <v>512</v>
      </c>
      <c r="Q30" s="27">
        <v>483</v>
      </c>
      <c r="S30" s="14"/>
      <c r="U30" s="14"/>
      <c r="V30" s="14"/>
      <c r="X30" s="14"/>
      <c r="Z30" s="14"/>
      <c r="AA30" s="14"/>
      <c r="AC30" s="27">
        <v>516</v>
      </c>
      <c r="AE30" s="27">
        <v>520</v>
      </c>
      <c r="AG30" s="27">
        <v>528</v>
      </c>
      <c r="AI30" s="14"/>
      <c r="AK30" s="27">
        <v>504</v>
      </c>
      <c r="AM30" s="27">
        <v>509</v>
      </c>
      <c r="AO30" s="42">
        <v>2617</v>
      </c>
      <c r="AP30" s="27">
        <v>618</v>
      </c>
      <c r="AQ30" s="27">
        <v>75</v>
      </c>
      <c r="AR30" s="27">
        <v>9</v>
      </c>
      <c r="AS30" s="27">
        <v>0</v>
      </c>
      <c r="AT30" s="34">
        <v>702</v>
      </c>
    </row>
    <row r="31" spans="1:46" x14ac:dyDescent="0.25">
      <c r="A31" s="19" t="s">
        <v>28</v>
      </c>
      <c r="B31" s="19"/>
      <c r="C31" s="27">
        <v>393</v>
      </c>
      <c r="D31" s="27">
        <v>11</v>
      </c>
      <c r="E31" s="27">
        <v>57</v>
      </c>
      <c r="F31" s="27">
        <v>86</v>
      </c>
      <c r="H31" s="14"/>
      <c r="J31" s="14"/>
      <c r="K31" s="14"/>
      <c r="M31" s="27">
        <v>359</v>
      </c>
      <c r="N31" s="27">
        <v>178</v>
      </c>
      <c r="P31" s="27">
        <v>480</v>
      </c>
      <c r="Q31" s="27">
        <v>465</v>
      </c>
      <c r="S31" s="14"/>
      <c r="U31" s="14"/>
      <c r="V31" s="14"/>
      <c r="X31" s="14"/>
      <c r="Z31" s="14"/>
      <c r="AA31" s="14"/>
      <c r="AC31" s="27">
        <v>476</v>
      </c>
      <c r="AE31" s="27">
        <v>473</v>
      </c>
      <c r="AG31" s="27">
        <v>474</v>
      </c>
      <c r="AI31" s="14"/>
      <c r="AK31" s="27">
        <v>473</v>
      </c>
      <c r="AM31" s="27">
        <v>468</v>
      </c>
      <c r="AO31" s="36">
        <v>2298</v>
      </c>
      <c r="AP31" s="27">
        <v>575</v>
      </c>
      <c r="AQ31" s="27">
        <v>104</v>
      </c>
      <c r="AR31" s="27">
        <v>19</v>
      </c>
      <c r="AS31" s="27">
        <v>0</v>
      </c>
      <c r="AT31" s="34">
        <v>698</v>
      </c>
    </row>
    <row r="32" spans="1:46" x14ac:dyDescent="0.25">
      <c r="A32" s="19" t="s">
        <v>29</v>
      </c>
      <c r="B32" s="19"/>
      <c r="C32" s="27">
        <v>116</v>
      </c>
      <c r="D32" s="27">
        <v>7</v>
      </c>
      <c r="E32" s="27">
        <v>32</v>
      </c>
      <c r="F32" s="27">
        <v>84</v>
      </c>
      <c r="H32" s="27">
        <v>198</v>
      </c>
      <c r="J32" s="27">
        <v>195</v>
      </c>
      <c r="K32" s="27">
        <v>194</v>
      </c>
      <c r="M32" s="27"/>
      <c r="N32" s="27"/>
      <c r="P32" s="27"/>
      <c r="Q32" s="27"/>
      <c r="S32" s="27"/>
      <c r="U32" s="27"/>
      <c r="V32" s="27"/>
      <c r="X32" s="27"/>
      <c r="Z32" s="27"/>
      <c r="AA32" s="27"/>
      <c r="AC32" s="27">
        <v>200</v>
      </c>
      <c r="AE32" s="27">
        <v>200</v>
      </c>
      <c r="AG32" s="14"/>
      <c r="AI32" s="27">
        <v>197</v>
      </c>
      <c r="AK32" s="27">
        <v>198</v>
      </c>
      <c r="AM32" s="27">
        <v>196</v>
      </c>
      <c r="AO32" s="42">
        <v>848</v>
      </c>
      <c r="AP32" s="34">
        <v>240</v>
      </c>
      <c r="AQ32" s="34">
        <v>45</v>
      </c>
      <c r="AR32" s="34">
        <v>2</v>
      </c>
      <c r="AS32" s="34">
        <v>0</v>
      </c>
      <c r="AT32" s="34">
        <v>287</v>
      </c>
    </row>
    <row r="33" spans="1:48" ht="15.75" thickBot="1" x14ac:dyDescent="0.3">
      <c r="A33" s="37"/>
      <c r="B33" s="37"/>
      <c r="C33" s="12"/>
      <c r="D33" s="12"/>
      <c r="E33" s="12"/>
      <c r="F33" s="12"/>
      <c r="H33" s="12"/>
      <c r="J33" s="12"/>
      <c r="K33" s="12"/>
      <c r="M33" s="12"/>
      <c r="N33" s="12"/>
      <c r="P33" s="12"/>
      <c r="Q33" s="12"/>
      <c r="S33" s="12"/>
      <c r="U33" s="12"/>
      <c r="V33" s="12"/>
      <c r="X33" s="12"/>
      <c r="Z33" s="12"/>
      <c r="AA33" s="12"/>
      <c r="AC33" s="12"/>
      <c r="AE33" s="12"/>
      <c r="AG33" s="12"/>
      <c r="AI33" s="12"/>
      <c r="AK33" s="12"/>
      <c r="AM33" s="12"/>
      <c r="AO33" s="38"/>
      <c r="AP33" s="38"/>
      <c r="AQ33" s="38"/>
      <c r="AR33" s="38"/>
      <c r="AS33" s="38"/>
      <c r="AT33" s="38"/>
    </row>
    <row r="34" spans="1:48" ht="15.75" thickBot="1" x14ac:dyDescent="0.3">
      <c r="A34" s="16" t="s">
        <v>30</v>
      </c>
      <c r="B34" s="16"/>
      <c r="C34" s="10">
        <v>7292</v>
      </c>
      <c r="D34" s="10">
        <v>226</v>
      </c>
      <c r="E34" s="10">
        <v>1827</v>
      </c>
      <c r="F34" s="10">
        <v>3103</v>
      </c>
      <c r="H34" s="10">
        <v>407</v>
      </c>
      <c r="J34" s="10">
        <v>403</v>
      </c>
      <c r="K34" s="10">
        <v>398</v>
      </c>
      <c r="M34" s="10">
        <v>6348</v>
      </c>
      <c r="N34" s="10">
        <v>2771</v>
      </c>
      <c r="P34" s="10">
        <v>8209</v>
      </c>
      <c r="Q34" s="10">
        <v>7977</v>
      </c>
      <c r="S34" s="10">
        <v>564</v>
      </c>
      <c r="U34" s="10">
        <v>592</v>
      </c>
      <c r="V34" s="10">
        <v>523</v>
      </c>
      <c r="X34" s="10">
        <v>1513</v>
      </c>
      <c r="Z34" s="10">
        <v>1506</v>
      </c>
      <c r="AA34" s="10">
        <v>1475</v>
      </c>
      <c r="AC34" s="10">
        <v>10749</v>
      </c>
      <c r="AE34" s="10">
        <v>10848</v>
      </c>
      <c r="AG34" s="10">
        <v>2923</v>
      </c>
      <c r="AI34" s="10">
        <v>2708</v>
      </c>
      <c r="AK34" s="10">
        <v>10586</v>
      </c>
      <c r="AM34" s="10">
        <v>10604</v>
      </c>
      <c r="AO34" s="43">
        <v>55091</v>
      </c>
      <c r="AP34" s="43">
        <v>12902</v>
      </c>
      <c r="AQ34" s="43">
        <v>2051</v>
      </c>
      <c r="AR34" s="43">
        <v>316</v>
      </c>
      <c r="AS34" s="43">
        <v>6</v>
      </c>
      <c r="AT34" s="43">
        <v>15275</v>
      </c>
    </row>
    <row r="35" spans="1:48" x14ac:dyDescent="0.25">
      <c r="A35" s="19" t="s">
        <v>31</v>
      </c>
      <c r="B35" s="19"/>
      <c r="C35" s="26">
        <v>1319</v>
      </c>
      <c r="D35" s="26">
        <v>62</v>
      </c>
      <c r="E35" s="26">
        <v>110</v>
      </c>
      <c r="F35" s="26">
        <v>443</v>
      </c>
      <c r="H35" s="26">
        <v>74</v>
      </c>
      <c r="J35" s="26">
        <v>72</v>
      </c>
      <c r="K35" s="26">
        <v>72</v>
      </c>
      <c r="M35" s="26">
        <v>980</v>
      </c>
      <c r="N35" s="26">
        <v>445</v>
      </c>
      <c r="P35" s="26">
        <v>1356</v>
      </c>
      <c r="Q35" s="26">
        <v>1326</v>
      </c>
      <c r="S35" s="26">
        <v>120</v>
      </c>
      <c r="U35" s="26">
        <v>127</v>
      </c>
      <c r="V35" s="26">
        <v>116</v>
      </c>
      <c r="X35" s="26">
        <v>243</v>
      </c>
      <c r="Z35" s="26">
        <v>240</v>
      </c>
      <c r="AA35" s="26">
        <v>248</v>
      </c>
      <c r="AC35" s="26">
        <v>1795</v>
      </c>
      <c r="AE35" s="26">
        <v>1794</v>
      </c>
      <c r="AG35" s="26">
        <v>492</v>
      </c>
      <c r="AI35" s="26">
        <v>416</v>
      </c>
      <c r="AK35" s="26">
        <v>1736</v>
      </c>
      <c r="AM35" s="26">
        <v>1745</v>
      </c>
      <c r="AO35" s="38"/>
      <c r="AP35" s="38"/>
      <c r="AQ35" s="38"/>
      <c r="AR35" s="38"/>
      <c r="AS35" s="38"/>
      <c r="AT35" s="38"/>
    </row>
    <row r="36" spans="1:48" x14ac:dyDescent="0.25">
      <c r="A36" s="39" t="s">
        <v>32</v>
      </c>
      <c r="B36" s="39"/>
      <c r="C36" s="26">
        <v>161</v>
      </c>
      <c r="D36" s="26">
        <v>7</v>
      </c>
      <c r="E36" s="26">
        <v>48</v>
      </c>
      <c r="F36" s="26">
        <v>79</v>
      </c>
      <c r="H36" s="26">
        <v>4</v>
      </c>
      <c r="J36" s="26">
        <v>4</v>
      </c>
      <c r="K36" s="26">
        <v>4</v>
      </c>
      <c r="M36" s="26">
        <v>148</v>
      </c>
      <c r="N36" s="26">
        <v>60</v>
      </c>
      <c r="P36" s="26">
        <v>215</v>
      </c>
      <c r="Q36" s="26">
        <v>209</v>
      </c>
      <c r="S36" s="26">
        <v>11</v>
      </c>
      <c r="U36" s="26">
        <v>12</v>
      </c>
      <c r="V36" s="26">
        <v>12</v>
      </c>
      <c r="X36" s="26">
        <v>45</v>
      </c>
      <c r="Z36" s="26">
        <v>44</v>
      </c>
      <c r="AA36" s="26">
        <v>43</v>
      </c>
      <c r="AC36" s="26">
        <v>270</v>
      </c>
      <c r="AE36" s="26">
        <v>270</v>
      </c>
      <c r="AG36" s="26">
        <v>81</v>
      </c>
      <c r="AI36" s="26">
        <v>43</v>
      </c>
      <c r="AK36" s="26">
        <v>252</v>
      </c>
      <c r="AM36" s="26">
        <v>270</v>
      </c>
      <c r="AO36" s="38"/>
      <c r="AP36" s="38"/>
      <c r="AQ36" s="38"/>
      <c r="AR36" s="38"/>
      <c r="AS36" s="38"/>
      <c r="AT36" s="38"/>
    </row>
    <row r="37" spans="1:48" ht="15.75" thickBot="1" x14ac:dyDescent="0.3">
      <c r="A37" s="39" t="s">
        <v>33</v>
      </c>
      <c r="B37" s="39"/>
      <c r="C37" s="26">
        <v>3</v>
      </c>
      <c r="D37" s="26">
        <v>0</v>
      </c>
      <c r="E37" s="26">
        <v>0</v>
      </c>
      <c r="F37" s="26">
        <v>3</v>
      </c>
      <c r="H37" s="26">
        <v>0</v>
      </c>
      <c r="J37" s="26">
        <v>0</v>
      </c>
      <c r="K37" s="26">
        <v>0</v>
      </c>
      <c r="M37" s="26">
        <v>3</v>
      </c>
      <c r="N37" s="26">
        <v>1</v>
      </c>
      <c r="P37" s="26">
        <v>4</v>
      </c>
      <c r="Q37" s="26">
        <v>4</v>
      </c>
      <c r="S37" s="26">
        <v>0</v>
      </c>
      <c r="U37" s="26">
        <v>0</v>
      </c>
      <c r="V37" s="26">
        <v>0</v>
      </c>
      <c r="X37" s="26">
        <v>2</v>
      </c>
      <c r="Z37" s="26">
        <v>1</v>
      </c>
      <c r="AA37" s="26">
        <v>1</v>
      </c>
      <c r="AC37" s="26">
        <v>6</v>
      </c>
      <c r="AE37" s="26">
        <v>6</v>
      </c>
      <c r="AG37" s="26">
        <v>0</v>
      </c>
      <c r="AI37" s="26">
        <v>0</v>
      </c>
      <c r="AK37" s="26">
        <v>5</v>
      </c>
      <c r="AM37" s="26">
        <v>6</v>
      </c>
      <c r="AO37" s="44"/>
      <c r="AP37" s="44"/>
      <c r="AQ37" s="44"/>
      <c r="AR37" s="44"/>
      <c r="AS37" s="44"/>
      <c r="AT37" s="45"/>
    </row>
    <row r="38" spans="1:48" ht="15.75" thickBot="1" x14ac:dyDescent="0.3">
      <c r="A38" s="16" t="s">
        <v>34</v>
      </c>
      <c r="B38" s="16"/>
      <c r="C38" s="10">
        <v>8775</v>
      </c>
      <c r="D38" s="10">
        <v>295</v>
      </c>
      <c r="E38" s="10">
        <v>1985</v>
      </c>
      <c r="F38" s="10">
        <v>3628</v>
      </c>
      <c r="H38" s="10">
        <v>485</v>
      </c>
      <c r="J38" s="10">
        <v>479</v>
      </c>
      <c r="K38" s="10">
        <v>474</v>
      </c>
      <c r="M38" s="10">
        <v>7479</v>
      </c>
      <c r="N38" s="10">
        <v>3277</v>
      </c>
      <c r="P38" s="10">
        <v>9784</v>
      </c>
      <c r="Q38" s="10">
        <v>9516</v>
      </c>
      <c r="S38" s="10">
        <v>695</v>
      </c>
      <c r="U38" s="10">
        <v>731</v>
      </c>
      <c r="V38" s="10">
        <v>651</v>
      </c>
      <c r="X38" s="10">
        <v>1803</v>
      </c>
      <c r="Z38" s="10">
        <v>1791</v>
      </c>
      <c r="AA38" s="10">
        <v>1767</v>
      </c>
      <c r="AC38" s="10">
        <v>12820</v>
      </c>
      <c r="AE38" s="10">
        <v>12918</v>
      </c>
      <c r="AG38" s="10">
        <v>3496</v>
      </c>
      <c r="AI38" s="10">
        <v>3167</v>
      </c>
      <c r="AK38" s="10">
        <v>12579</v>
      </c>
      <c r="AM38" s="10">
        <v>12625</v>
      </c>
      <c r="AO38" s="38"/>
      <c r="AP38" s="38"/>
      <c r="AQ38" s="38"/>
      <c r="AR38" s="38"/>
      <c r="AS38" s="38"/>
      <c r="AT38" s="38"/>
    </row>
    <row r="39" spans="1:48" x14ac:dyDescent="0.25">
      <c r="AO39" s="40"/>
      <c r="AP39" s="38"/>
      <c r="AQ39" s="38"/>
      <c r="AR39" s="38"/>
      <c r="AS39" s="38"/>
      <c r="AT39" s="38"/>
    </row>
    <row r="40" spans="1:48" x14ac:dyDescent="0.25">
      <c r="A40" s="68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46"/>
      <c r="AP40" s="46"/>
      <c r="AQ40" s="46"/>
      <c r="AR40" s="46"/>
      <c r="AS40" s="46"/>
      <c r="AT40" s="46"/>
      <c r="AU40" s="35"/>
      <c r="AV40" s="35"/>
    </row>
    <row r="41" spans="1:48" x14ac:dyDescent="0.25">
      <c r="A41" s="68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46"/>
      <c r="AP41" s="46"/>
      <c r="AQ41" s="46"/>
      <c r="AR41" s="46"/>
      <c r="AS41" s="46"/>
      <c r="AT41" s="46"/>
      <c r="AU41" s="35"/>
      <c r="AV41" s="35"/>
    </row>
    <row r="42" spans="1:48" x14ac:dyDescent="0.25"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46"/>
      <c r="AP42" s="46"/>
      <c r="AQ42" s="46"/>
      <c r="AR42" s="46"/>
      <c r="AS42" s="46"/>
      <c r="AT42" s="46"/>
      <c r="AU42" s="35"/>
      <c r="AV42" s="35"/>
    </row>
    <row r="43" spans="1:48" x14ac:dyDescent="0.25"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46"/>
      <c r="AP43" s="46"/>
      <c r="AQ43" s="46"/>
      <c r="AR43" s="46"/>
      <c r="AS43" s="46"/>
      <c r="AT43" s="46"/>
      <c r="AU43" s="35"/>
      <c r="AV43" s="35"/>
    </row>
    <row r="44" spans="1:48" x14ac:dyDescent="0.25"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46"/>
      <c r="AP44" s="46"/>
      <c r="AQ44" s="46"/>
      <c r="AR44" s="46"/>
      <c r="AS44" s="46"/>
      <c r="AT44" s="46"/>
      <c r="AU44" s="35"/>
      <c r="AV44" s="35"/>
    </row>
    <row r="45" spans="1:48" x14ac:dyDescent="0.25"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46"/>
      <c r="AP45" s="46"/>
      <c r="AQ45" s="46"/>
      <c r="AR45" s="46"/>
      <c r="AS45" s="46"/>
      <c r="AT45" s="46"/>
      <c r="AU45" s="35"/>
      <c r="AV45" s="35"/>
    </row>
    <row r="46" spans="1:48" x14ac:dyDescent="0.25"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46"/>
      <c r="AP46" s="46"/>
      <c r="AQ46" s="46"/>
      <c r="AR46" s="46"/>
      <c r="AS46" s="46"/>
      <c r="AT46" s="46"/>
      <c r="AU46" s="35"/>
      <c r="AV46" s="35"/>
    </row>
    <row r="47" spans="1:48" x14ac:dyDescent="0.25"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46"/>
      <c r="AP47" s="46"/>
      <c r="AQ47" s="46"/>
      <c r="AR47" s="46"/>
      <c r="AS47" s="46"/>
      <c r="AT47" s="46"/>
      <c r="AU47" s="35"/>
      <c r="AV47" s="35"/>
    </row>
    <row r="48" spans="1:48" x14ac:dyDescent="0.25"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46"/>
      <c r="AP48" s="46"/>
      <c r="AQ48" s="46"/>
      <c r="AR48" s="46"/>
      <c r="AS48" s="46"/>
      <c r="AT48" s="46"/>
      <c r="AU48" s="35"/>
      <c r="AV48" s="35"/>
    </row>
    <row r="49" spans="3:48" x14ac:dyDescent="0.25"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46"/>
      <c r="AP49" s="46"/>
      <c r="AQ49" s="46"/>
      <c r="AR49" s="46"/>
      <c r="AS49" s="46"/>
      <c r="AT49" s="46"/>
      <c r="AU49" s="35"/>
      <c r="AV49" s="35"/>
    </row>
    <row r="50" spans="3:48" x14ac:dyDescent="0.25"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46"/>
      <c r="AP50" s="46"/>
      <c r="AQ50" s="46"/>
      <c r="AR50" s="46"/>
      <c r="AS50" s="46"/>
      <c r="AT50" s="46"/>
      <c r="AU50" s="35"/>
      <c r="AV50" s="35"/>
    </row>
    <row r="51" spans="3:48" x14ac:dyDescent="0.25"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46"/>
      <c r="AP51" s="46"/>
      <c r="AQ51" s="46"/>
      <c r="AR51" s="46"/>
      <c r="AS51" s="46"/>
      <c r="AT51" s="46"/>
      <c r="AU51" s="35"/>
      <c r="AV51" s="35"/>
    </row>
    <row r="52" spans="3:48" x14ac:dyDescent="0.25"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46"/>
      <c r="AP52" s="46"/>
      <c r="AQ52" s="46"/>
      <c r="AR52" s="46"/>
      <c r="AS52" s="46"/>
      <c r="AT52" s="46"/>
      <c r="AU52" s="35"/>
      <c r="AV52" s="35"/>
    </row>
    <row r="53" spans="3:48" x14ac:dyDescent="0.25"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46"/>
      <c r="AP53" s="46"/>
      <c r="AQ53" s="46"/>
      <c r="AR53" s="46"/>
      <c r="AS53" s="46"/>
      <c r="AT53" s="46"/>
      <c r="AU53" s="35"/>
      <c r="AV53" s="35"/>
    </row>
    <row r="54" spans="3:48" x14ac:dyDescent="0.25"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46"/>
      <c r="AP54" s="46"/>
      <c r="AQ54" s="46"/>
      <c r="AR54" s="46"/>
      <c r="AS54" s="46"/>
      <c r="AT54" s="46"/>
      <c r="AU54" s="35"/>
      <c r="AV54" s="35"/>
    </row>
    <row r="55" spans="3:48" x14ac:dyDescent="0.25"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46"/>
      <c r="AP55" s="46"/>
      <c r="AQ55" s="46"/>
      <c r="AR55" s="46"/>
      <c r="AS55" s="46"/>
      <c r="AT55" s="46"/>
      <c r="AU55" s="35"/>
      <c r="AV55" s="35"/>
    </row>
    <row r="56" spans="3:48" x14ac:dyDescent="0.25"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46"/>
      <c r="AP56" s="46"/>
      <c r="AQ56" s="46"/>
      <c r="AR56" s="46"/>
      <c r="AS56" s="46"/>
      <c r="AT56" s="46"/>
      <c r="AU56" s="35"/>
      <c r="AV56" s="35"/>
    </row>
    <row r="57" spans="3:48" x14ac:dyDescent="0.25"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46"/>
      <c r="AP57" s="46"/>
      <c r="AQ57" s="46"/>
      <c r="AR57" s="46"/>
      <c r="AS57" s="46"/>
      <c r="AT57" s="46"/>
      <c r="AU57" s="35"/>
      <c r="AV57" s="35"/>
    </row>
    <row r="58" spans="3:48" x14ac:dyDescent="0.25"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46"/>
      <c r="AP58" s="46"/>
      <c r="AQ58" s="46"/>
      <c r="AR58" s="46"/>
      <c r="AS58" s="46"/>
      <c r="AT58" s="46"/>
      <c r="AU58" s="35"/>
      <c r="AV58" s="35"/>
    </row>
    <row r="59" spans="3:48" x14ac:dyDescent="0.25"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46"/>
      <c r="AP59" s="46"/>
      <c r="AQ59" s="46"/>
      <c r="AR59" s="46"/>
      <c r="AS59" s="46"/>
      <c r="AT59" s="46"/>
      <c r="AU59" s="35"/>
      <c r="AV59" s="35"/>
    </row>
    <row r="60" spans="3:48" x14ac:dyDescent="0.25"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46"/>
      <c r="AP60" s="46"/>
      <c r="AQ60" s="46"/>
      <c r="AR60" s="46"/>
      <c r="AS60" s="46"/>
      <c r="AT60" s="46"/>
      <c r="AU60" s="35"/>
      <c r="AV60" s="35"/>
    </row>
    <row r="61" spans="3:48" x14ac:dyDescent="0.25"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46"/>
      <c r="AP61" s="46"/>
      <c r="AQ61" s="46"/>
      <c r="AR61" s="46"/>
      <c r="AS61" s="46"/>
      <c r="AT61" s="46"/>
      <c r="AU61" s="35"/>
      <c r="AV61" s="35"/>
    </row>
    <row r="62" spans="3:48" x14ac:dyDescent="0.25"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46"/>
      <c r="AP62" s="46"/>
      <c r="AQ62" s="46"/>
      <c r="AR62" s="46"/>
      <c r="AS62" s="46"/>
      <c r="AT62" s="46"/>
      <c r="AU62" s="35"/>
      <c r="AV62" s="35"/>
    </row>
    <row r="63" spans="3:48" x14ac:dyDescent="0.25"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46"/>
      <c r="AP63" s="46"/>
      <c r="AQ63" s="46"/>
      <c r="AR63" s="46"/>
      <c r="AS63" s="46"/>
      <c r="AT63" s="46"/>
      <c r="AU63" s="35"/>
      <c r="AV63" s="35"/>
    </row>
    <row r="64" spans="3:48" x14ac:dyDescent="0.25"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46"/>
      <c r="AP64" s="46"/>
      <c r="AQ64" s="46"/>
      <c r="AR64" s="46"/>
      <c r="AS64" s="46"/>
      <c r="AT64" s="46"/>
      <c r="AU64" s="35"/>
      <c r="AV64" s="35"/>
    </row>
    <row r="65" spans="3:48" x14ac:dyDescent="0.25"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46"/>
      <c r="AP65" s="46"/>
      <c r="AQ65" s="46"/>
      <c r="AR65" s="46"/>
      <c r="AS65" s="46"/>
      <c r="AT65" s="46"/>
      <c r="AU65" s="35"/>
      <c r="AV65" s="35"/>
    </row>
    <row r="66" spans="3:48" x14ac:dyDescent="0.25"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46"/>
      <c r="AP66" s="46"/>
      <c r="AQ66" s="46"/>
      <c r="AR66" s="46"/>
      <c r="AS66" s="46"/>
      <c r="AT66" s="46"/>
      <c r="AU66" s="35"/>
      <c r="AV66" s="35"/>
    </row>
    <row r="67" spans="3:48" x14ac:dyDescent="0.25"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46"/>
      <c r="AP67" s="46"/>
      <c r="AQ67" s="46"/>
      <c r="AR67" s="46"/>
      <c r="AS67" s="46"/>
      <c r="AT67" s="46"/>
      <c r="AU67" s="35"/>
      <c r="AV67" s="35"/>
    </row>
    <row r="68" spans="3:48" x14ac:dyDescent="0.25"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46"/>
      <c r="AP68" s="46"/>
      <c r="AQ68" s="46"/>
      <c r="AR68" s="46"/>
      <c r="AS68" s="46"/>
      <c r="AT68" s="46"/>
      <c r="AU68" s="35"/>
      <c r="AV68" s="35"/>
    </row>
    <row r="69" spans="3:48" x14ac:dyDescent="0.25"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46"/>
      <c r="AP69" s="46"/>
      <c r="AQ69" s="46"/>
      <c r="AR69" s="46"/>
      <c r="AS69" s="46"/>
      <c r="AT69" s="46"/>
      <c r="AU69" s="35"/>
      <c r="AV69" s="35"/>
    </row>
    <row r="70" spans="3:48" x14ac:dyDescent="0.25"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46"/>
      <c r="AP70" s="46"/>
      <c r="AQ70" s="46"/>
      <c r="AR70" s="46"/>
      <c r="AS70" s="46"/>
      <c r="AT70" s="46"/>
      <c r="AU70" s="35"/>
      <c r="AV70" s="35"/>
    </row>
    <row r="71" spans="3:48" x14ac:dyDescent="0.25"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46"/>
      <c r="AP71" s="46"/>
      <c r="AQ71" s="46"/>
      <c r="AR71" s="46"/>
      <c r="AS71" s="46"/>
      <c r="AT71" s="46"/>
      <c r="AU71" s="35"/>
      <c r="AV71" s="35"/>
    </row>
    <row r="72" spans="3:48" x14ac:dyDescent="0.25"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46"/>
      <c r="AP72" s="46"/>
      <c r="AQ72" s="46"/>
      <c r="AR72" s="46"/>
      <c r="AS72" s="46"/>
      <c r="AT72" s="46"/>
      <c r="AU72" s="35"/>
      <c r="AV72" s="35"/>
    </row>
    <row r="73" spans="3:48" x14ac:dyDescent="0.25"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46"/>
      <c r="AP73" s="46"/>
      <c r="AQ73" s="46"/>
      <c r="AR73" s="46"/>
      <c r="AS73" s="46"/>
      <c r="AT73" s="46"/>
      <c r="AU73" s="35"/>
      <c r="AV73" s="35"/>
    </row>
    <row r="74" spans="3:48" x14ac:dyDescent="0.25"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46"/>
      <c r="AP74" s="46"/>
      <c r="AQ74" s="46"/>
      <c r="AR74" s="46"/>
      <c r="AS74" s="46"/>
      <c r="AT74" s="46"/>
      <c r="AU74" s="35"/>
      <c r="AV74" s="35"/>
    </row>
    <row r="75" spans="3:48" x14ac:dyDescent="0.25"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46"/>
      <c r="AP75" s="46"/>
      <c r="AQ75" s="46"/>
      <c r="AR75" s="46"/>
      <c r="AS75" s="46"/>
      <c r="AT75" s="46"/>
      <c r="AU75" s="35"/>
      <c r="AV75" s="35"/>
    </row>
    <row r="76" spans="3:48" x14ac:dyDescent="0.25"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46"/>
      <c r="AP76" s="46"/>
      <c r="AQ76" s="46"/>
      <c r="AR76" s="46"/>
      <c r="AS76" s="46"/>
      <c r="AT76" s="46"/>
      <c r="AU76" s="35"/>
      <c r="AV76" s="35"/>
    </row>
    <row r="77" spans="3:48" x14ac:dyDescent="0.25"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46"/>
      <c r="AP77" s="46"/>
      <c r="AQ77" s="46"/>
      <c r="AR77" s="46"/>
      <c r="AS77" s="46"/>
      <c r="AT77" s="46"/>
      <c r="AU77" s="35"/>
      <c r="AV77" s="35"/>
    </row>
    <row r="78" spans="3:48" x14ac:dyDescent="0.25"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46"/>
      <c r="AP78" s="46"/>
      <c r="AQ78" s="46"/>
      <c r="AR78" s="46"/>
      <c r="AS78" s="46"/>
      <c r="AT78" s="46"/>
      <c r="AU78" s="35"/>
      <c r="AV78" s="35"/>
    </row>
    <row r="79" spans="3:48" x14ac:dyDescent="0.25"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46"/>
      <c r="AP79" s="46"/>
      <c r="AQ79" s="46"/>
      <c r="AR79" s="46"/>
      <c r="AS79" s="46"/>
      <c r="AT79" s="46"/>
      <c r="AU79" s="35"/>
      <c r="AV79" s="35"/>
    </row>
    <row r="80" spans="3:48" x14ac:dyDescent="0.25"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46"/>
      <c r="AP80" s="46"/>
      <c r="AQ80" s="46"/>
      <c r="AR80" s="46"/>
      <c r="AS80" s="46"/>
      <c r="AT80" s="46"/>
      <c r="AU80" s="35"/>
      <c r="AV80" s="35"/>
    </row>
    <row r="81" spans="3:48" x14ac:dyDescent="0.25"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46"/>
      <c r="AP81" s="46"/>
      <c r="AQ81" s="46"/>
      <c r="AR81" s="46"/>
      <c r="AS81" s="46"/>
      <c r="AT81" s="46"/>
      <c r="AU81" s="35"/>
      <c r="AV81" s="35"/>
    </row>
    <row r="82" spans="3:48" x14ac:dyDescent="0.25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46"/>
      <c r="AP82" s="46"/>
      <c r="AQ82" s="46"/>
      <c r="AR82" s="46"/>
      <c r="AS82" s="46"/>
      <c r="AT82" s="46"/>
      <c r="AU82" s="35"/>
      <c r="AV82" s="35"/>
    </row>
    <row r="83" spans="3:48" x14ac:dyDescent="0.25"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46"/>
      <c r="AP83" s="46"/>
      <c r="AQ83" s="46"/>
      <c r="AR83" s="46"/>
      <c r="AS83" s="46"/>
      <c r="AT83" s="46"/>
      <c r="AU83" s="35"/>
      <c r="AV83" s="35"/>
    </row>
    <row r="84" spans="3:48" x14ac:dyDescent="0.25"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46"/>
      <c r="AP84" s="46"/>
      <c r="AQ84" s="46"/>
      <c r="AR84" s="46"/>
      <c r="AS84" s="46"/>
      <c r="AT84" s="46"/>
      <c r="AU84" s="35"/>
      <c r="AV84" s="35"/>
    </row>
    <row r="85" spans="3:48" x14ac:dyDescent="0.25"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46"/>
      <c r="AP85" s="46"/>
      <c r="AQ85" s="46"/>
      <c r="AR85" s="46"/>
      <c r="AS85" s="46"/>
      <c r="AT85" s="46"/>
      <c r="AU85" s="35"/>
      <c r="AV85" s="35"/>
    </row>
    <row r="86" spans="3:48" x14ac:dyDescent="0.25"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46"/>
      <c r="AP86" s="46"/>
      <c r="AQ86" s="46"/>
      <c r="AR86" s="46"/>
      <c r="AS86" s="46"/>
      <c r="AT86" s="46"/>
      <c r="AU86" s="35"/>
      <c r="AV86" s="35"/>
    </row>
    <row r="87" spans="3:48" x14ac:dyDescent="0.25"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46"/>
      <c r="AP87" s="46"/>
      <c r="AQ87" s="46"/>
      <c r="AR87" s="46"/>
      <c r="AS87" s="46"/>
      <c r="AT87" s="46"/>
      <c r="AU87" s="35"/>
      <c r="AV87" s="35"/>
    </row>
    <row r="88" spans="3:48" x14ac:dyDescent="0.25"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46"/>
      <c r="AP88" s="46"/>
      <c r="AQ88" s="46"/>
      <c r="AR88" s="46"/>
      <c r="AS88" s="46"/>
      <c r="AT88" s="46"/>
      <c r="AU88" s="35"/>
      <c r="AV88" s="35"/>
    </row>
    <row r="89" spans="3:48" x14ac:dyDescent="0.25"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46"/>
      <c r="AP89" s="46"/>
      <c r="AQ89" s="46"/>
      <c r="AR89" s="46"/>
      <c r="AS89" s="46"/>
      <c r="AT89" s="46"/>
      <c r="AU89" s="35"/>
      <c r="AV89" s="35"/>
    </row>
    <row r="90" spans="3:48" x14ac:dyDescent="0.25"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46"/>
      <c r="AP90" s="46"/>
      <c r="AQ90" s="46"/>
      <c r="AR90" s="46"/>
      <c r="AS90" s="46"/>
      <c r="AT90" s="46"/>
      <c r="AU90" s="35"/>
      <c r="AV90" s="35"/>
    </row>
    <row r="91" spans="3:48" x14ac:dyDescent="0.25"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46"/>
      <c r="AP91" s="46"/>
      <c r="AQ91" s="46"/>
      <c r="AR91" s="46"/>
      <c r="AS91" s="46"/>
      <c r="AT91" s="46"/>
      <c r="AU91" s="35"/>
      <c r="AV91" s="35"/>
    </row>
    <row r="92" spans="3:48" x14ac:dyDescent="0.25"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46"/>
      <c r="AP92" s="46"/>
      <c r="AQ92" s="46"/>
      <c r="AR92" s="46"/>
      <c r="AS92" s="46"/>
      <c r="AT92" s="46"/>
      <c r="AU92" s="35"/>
      <c r="AV92" s="35"/>
    </row>
    <row r="93" spans="3:48" x14ac:dyDescent="0.25"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46"/>
      <c r="AP93" s="46"/>
      <c r="AQ93" s="46"/>
      <c r="AR93" s="46"/>
      <c r="AS93" s="46"/>
      <c r="AT93" s="46"/>
      <c r="AU93" s="35"/>
      <c r="AV93" s="35"/>
    </row>
    <row r="94" spans="3:48" x14ac:dyDescent="0.25"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46"/>
      <c r="AP94" s="46"/>
      <c r="AQ94" s="46"/>
      <c r="AR94" s="46"/>
      <c r="AS94" s="46"/>
      <c r="AT94" s="46"/>
      <c r="AU94" s="35"/>
      <c r="AV94" s="35"/>
    </row>
    <row r="95" spans="3:48" x14ac:dyDescent="0.25"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46"/>
      <c r="AP95" s="46"/>
      <c r="AQ95" s="46"/>
      <c r="AR95" s="46"/>
      <c r="AS95" s="46"/>
      <c r="AT95" s="46"/>
      <c r="AU95" s="35"/>
      <c r="AV95" s="35"/>
    </row>
    <row r="96" spans="3:48" x14ac:dyDescent="0.25"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46"/>
      <c r="AP96" s="46"/>
      <c r="AQ96" s="46"/>
      <c r="AR96" s="46"/>
      <c r="AS96" s="46"/>
      <c r="AT96" s="46"/>
      <c r="AU96" s="35"/>
      <c r="AV96" s="35"/>
    </row>
    <row r="97" spans="3:48" x14ac:dyDescent="0.25"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46"/>
      <c r="AP97" s="46"/>
      <c r="AQ97" s="46"/>
      <c r="AR97" s="46"/>
      <c r="AS97" s="46"/>
      <c r="AT97" s="46"/>
      <c r="AU97" s="35"/>
      <c r="AV97" s="35"/>
    </row>
    <row r="98" spans="3:48" x14ac:dyDescent="0.25"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46"/>
      <c r="AP98" s="46"/>
      <c r="AQ98" s="46"/>
      <c r="AR98" s="46"/>
      <c r="AS98" s="46"/>
      <c r="AT98" s="46"/>
      <c r="AU98" s="35"/>
      <c r="AV98" s="35"/>
    </row>
    <row r="99" spans="3:48" x14ac:dyDescent="0.25"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46"/>
      <c r="AP99" s="46"/>
      <c r="AQ99" s="46"/>
      <c r="AR99" s="46"/>
      <c r="AS99" s="46"/>
      <c r="AT99" s="46"/>
      <c r="AU99" s="35"/>
      <c r="AV99" s="35"/>
    </row>
    <row r="100" spans="3:48" x14ac:dyDescent="0.25"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46"/>
      <c r="AP100" s="46"/>
      <c r="AQ100" s="46"/>
      <c r="AR100" s="46"/>
      <c r="AS100" s="46"/>
      <c r="AT100" s="46"/>
      <c r="AU100" s="35"/>
      <c r="AV100" s="35"/>
    </row>
    <row r="101" spans="3:48" x14ac:dyDescent="0.25"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46"/>
      <c r="AP101" s="46"/>
      <c r="AQ101" s="46"/>
      <c r="AR101" s="46"/>
      <c r="AS101" s="46"/>
      <c r="AT101" s="46"/>
      <c r="AU101" s="35"/>
      <c r="AV101" s="35"/>
    </row>
    <row r="102" spans="3:48" x14ac:dyDescent="0.25"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46"/>
      <c r="AP102" s="46"/>
      <c r="AQ102" s="46"/>
      <c r="AR102" s="46"/>
      <c r="AS102" s="46"/>
      <c r="AT102" s="46"/>
      <c r="AU102" s="35"/>
      <c r="AV102" s="35"/>
    </row>
    <row r="103" spans="3:48" x14ac:dyDescent="0.25"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46"/>
      <c r="AP103" s="46"/>
      <c r="AQ103" s="46"/>
      <c r="AR103" s="46"/>
      <c r="AS103" s="46"/>
      <c r="AT103" s="46"/>
      <c r="AU103" s="35"/>
      <c r="AV103" s="35"/>
    </row>
    <row r="104" spans="3:48" x14ac:dyDescent="0.25"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46"/>
      <c r="AP104" s="46"/>
      <c r="AQ104" s="46"/>
      <c r="AR104" s="46"/>
      <c r="AS104" s="46"/>
      <c r="AT104" s="46"/>
      <c r="AU104" s="35"/>
      <c r="AV104" s="35"/>
    </row>
    <row r="105" spans="3:48" x14ac:dyDescent="0.25"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46"/>
      <c r="AP105" s="46"/>
      <c r="AQ105" s="46"/>
      <c r="AR105" s="46"/>
      <c r="AS105" s="46"/>
      <c r="AT105" s="46"/>
      <c r="AU105" s="35"/>
      <c r="AV105" s="35"/>
    </row>
    <row r="106" spans="3:48" x14ac:dyDescent="0.25"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46"/>
      <c r="AP106" s="46"/>
      <c r="AQ106" s="46"/>
      <c r="AR106" s="46"/>
      <c r="AS106" s="46"/>
      <c r="AT106" s="46"/>
      <c r="AU106" s="35"/>
      <c r="AV106" s="35"/>
    </row>
    <row r="107" spans="3:48" x14ac:dyDescent="0.25"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46"/>
      <c r="AP107" s="46"/>
      <c r="AQ107" s="46"/>
      <c r="AR107" s="46"/>
      <c r="AS107" s="46"/>
      <c r="AT107" s="46"/>
      <c r="AU107" s="35"/>
      <c r="AV107" s="35"/>
    </row>
    <row r="108" spans="3:48" x14ac:dyDescent="0.25"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46"/>
      <c r="AP108" s="46"/>
      <c r="AQ108" s="46"/>
      <c r="AR108" s="46"/>
      <c r="AS108" s="46"/>
      <c r="AT108" s="46"/>
      <c r="AU108" s="35"/>
      <c r="AV108" s="35"/>
    </row>
    <row r="109" spans="3:48" x14ac:dyDescent="0.25"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46"/>
      <c r="AP109" s="46"/>
      <c r="AQ109" s="46"/>
      <c r="AR109" s="46"/>
      <c r="AS109" s="46"/>
      <c r="AT109" s="46"/>
      <c r="AU109" s="35"/>
      <c r="AV109" s="35"/>
    </row>
    <row r="110" spans="3:48" x14ac:dyDescent="0.25"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46"/>
      <c r="AP110" s="46"/>
      <c r="AQ110" s="46"/>
      <c r="AR110" s="46"/>
      <c r="AS110" s="46"/>
      <c r="AT110" s="46"/>
      <c r="AU110" s="35"/>
      <c r="AV110" s="35"/>
    </row>
    <row r="111" spans="3:48" x14ac:dyDescent="0.25"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46"/>
      <c r="AP111" s="46"/>
      <c r="AQ111" s="46"/>
      <c r="AR111" s="46"/>
      <c r="AS111" s="46"/>
      <c r="AT111" s="46"/>
      <c r="AU111" s="35"/>
      <c r="AV111" s="35"/>
    </row>
    <row r="112" spans="3:48" x14ac:dyDescent="0.25"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46"/>
      <c r="AP112" s="46"/>
      <c r="AQ112" s="46"/>
      <c r="AR112" s="46"/>
      <c r="AS112" s="46"/>
      <c r="AT112" s="46"/>
      <c r="AU112" s="35"/>
      <c r="AV112" s="35"/>
    </row>
    <row r="113" spans="3:48" x14ac:dyDescent="0.25"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46"/>
      <c r="AP113" s="46"/>
      <c r="AQ113" s="46"/>
      <c r="AR113" s="46"/>
      <c r="AS113" s="46"/>
      <c r="AT113" s="46"/>
      <c r="AU113" s="35"/>
      <c r="AV113" s="35"/>
    </row>
    <row r="114" spans="3:48" x14ac:dyDescent="0.25"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46"/>
      <c r="AP114" s="46"/>
      <c r="AQ114" s="46"/>
      <c r="AR114" s="46"/>
      <c r="AS114" s="46"/>
      <c r="AT114" s="46"/>
      <c r="AU114" s="35"/>
      <c r="AV114" s="35"/>
    </row>
    <row r="115" spans="3:48" x14ac:dyDescent="0.25"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46"/>
      <c r="AP115" s="46"/>
      <c r="AQ115" s="46"/>
      <c r="AR115" s="46"/>
      <c r="AS115" s="46"/>
      <c r="AT115" s="46"/>
      <c r="AU115" s="35"/>
      <c r="AV115" s="35"/>
    </row>
    <row r="116" spans="3:48" x14ac:dyDescent="0.25"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46"/>
      <c r="AP116" s="46"/>
      <c r="AQ116" s="46"/>
      <c r="AR116" s="46"/>
      <c r="AS116" s="46"/>
      <c r="AT116" s="46"/>
      <c r="AU116" s="35"/>
      <c r="AV116" s="35"/>
    </row>
    <row r="117" spans="3:48" x14ac:dyDescent="0.25"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46"/>
      <c r="AP117" s="46"/>
      <c r="AQ117" s="46"/>
      <c r="AR117" s="46"/>
      <c r="AS117" s="46"/>
      <c r="AT117" s="46"/>
      <c r="AU117" s="35"/>
      <c r="AV117" s="35"/>
    </row>
    <row r="118" spans="3:48" x14ac:dyDescent="0.25"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46"/>
      <c r="AP118" s="46"/>
      <c r="AQ118" s="46"/>
      <c r="AR118" s="46"/>
      <c r="AS118" s="46"/>
      <c r="AT118" s="46"/>
      <c r="AU118" s="35"/>
      <c r="AV118" s="35"/>
    </row>
    <row r="119" spans="3:48" x14ac:dyDescent="0.25"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46"/>
      <c r="AP119" s="46"/>
      <c r="AQ119" s="46"/>
      <c r="AR119" s="46"/>
      <c r="AS119" s="46"/>
      <c r="AT119" s="46"/>
      <c r="AU119" s="35"/>
      <c r="AV119" s="35"/>
    </row>
    <row r="120" spans="3:48" x14ac:dyDescent="0.25"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46"/>
      <c r="AP120" s="46"/>
      <c r="AQ120" s="46"/>
      <c r="AR120" s="46"/>
      <c r="AS120" s="46"/>
      <c r="AT120" s="46"/>
      <c r="AU120" s="35"/>
      <c r="AV120" s="35"/>
    </row>
    <row r="121" spans="3:48" x14ac:dyDescent="0.25"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46"/>
      <c r="AP121" s="46"/>
      <c r="AQ121" s="46"/>
      <c r="AR121" s="46"/>
      <c r="AS121" s="46"/>
      <c r="AT121" s="46"/>
      <c r="AU121" s="35"/>
      <c r="AV121" s="35"/>
    </row>
    <row r="122" spans="3:48" x14ac:dyDescent="0.25"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46"/>
      <c r="AP122" s="46"/>
      <c r="AQ122" s="46"/>
      <c r="AR122" s="46"/>
      <c r="AS122" s="46"/>
      <c r="AT122" s="46"/>
      <c r="AU122" s="35"/>
      <c r="AV122" s="35"/>
    </row>
    <row r="123" spans="3:48" x14ac:dyDescent="0.25"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46"/>
      <c r="AP123" s="46"/>
      <c r="AQ123" s="46"/>
      <c r="AR123" s="46"/>
      <c r="AS123" s="46"/>
      <c r="AT123" s="46"/>
      <c r="AU123" s="35"/>
      <c r="AV123" s="35"/>
    </row>
    <row r="124" spans="3:48" x14ac:dyDescent="0.25"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46"/>
      <c r="AP124" s="46"/>
      <c r="AQ124" s="46"/>
      <c r="AR124" s="46"/>
      <c r="AS124" s="46"/>
      <c r="AT124" s="46"/>
      <c r="AU124" s="35"/>
      <c r="AV124" s="35"/>
    </row>
    <row r="125" spans="3:48" x14ac:dyDescent="0.25"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46"/>
      <c r="AP125" s="46"/>
      <c r="AQ125" s="46"/>
      <c r="AR125" s="46"/>
      <c r="AS125" s="46"/>
      <c r="AT125" s="46"/>
      <c r="AU125" s="35"/>
      <c r="AV125" s="35"/>
    </row>
    <row r="126" spans="3:48" x14ac:dyDescent="0.25"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46"/>
      <c r="AP126" s="46"/>
      <c r="AQ126" s="46"/>
      <c r="AR126" s="46"/>
      <c r="AS126" s="46"/>
      <c r="AT126" s="46"/>
      <c r="AU126" s="35"/>
      <c r="AV126" s="35"/>
    </row>
    <row r="127" spans="3:48" x14ac:dyDescent="0.25"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46"/>
      <c r="AP127" s="46"/>
      <c r="AQ127" s="46"/>
      <c r="AR127" s="46"/>
      <c r="AS127" s="46"/>
      <c r="AT127" s="46"/>
      <c r="AU127" s="35"/>
      <c r="AV127" s="35"/>
    </row>
    <row r="128" spans="3:48" x14ac:dyDescent="0.25"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46"/>
      <c r="AP128" s="46"/>
      <c r="AQ128" s="46"/>
      <c r="AR128" s="46"/>
      <c r="AS128" s="46"/>
      <c r="AT128" s="46"/>
      <c r="AU128" s="35"/>
      <c r="AV128" s="35"/>
    </row>
    <row r="129" spans="3:48" x14ac:dyDescent="0.25"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46"/>
      <c r="AP129" s="46"/>
      <c r="AQ129" s="46"/>
      <c r="AR129" s="46"/>
      <c r="AS129" s="46"/>
      <c r="AT129" s="46"/>
      <c r="AU129" s="35"/>
      <c r="AV129" s="35"/>
    </row>
    <row r="130" spans="3:48" x14ac:dyDescent="0.25"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46"/>
      <c r="AP130" s="46"/>
      <c r="AQ130" s="46"/>
      <c r="AR130" s="46"/>
      <c r="AS130" s="46"/>
      <c r="AT130" s="46"/>
      <c r="AU130" s="35"/>
      <c r="AV130" s="35"/>
    </row>
    <row r="131" spans="3:48" x14ac:dyDescent="0.25"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46"/>
      <c r="AP131" s="46"/>
      <c r="AQ131" s="46"/>
      <c r="AR131" s="46"/>
      <c r="AS131" s="46"/>
      <c r="AT131" s="46"/>
      <c r="AU131" s="35"/>
      <c r="AV131" s="35"/>
    </row>
    <row r="132" spans="3:48" x14ac:dyDescent="0.25"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46"/>
      <c r="AP132" s="46"/>
      <c r="AQ132" s="46"/>
      <c r="AR132" s="46"/>
      <c r="AS132" s="46"/>
      <c r="AT132" s="46"/>
      <c r="AU132" s="35"/>
      <c r="AV132" s="35"/>
    </row>
    <row r="133" spans="3:48" x14ac:dyDescent="0.25"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46"/>
      <c r="AP133" s="46"/>
      <c r="AQ133" s="46"/>
      <c r="AR133" s="46"/>
      <c r="AS133" s="46"/>
      <c r="AT133" s="46"/>
      <c r="AU133" s="35"/>
      <c r="AV133" s="35"/>
    </row>
    <row r="134" spans="3:48" x14ac:dyDescent="0.25"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46"/>
      <c r="AP134" s="46"/>
      <c r="AQ134" s="46"/>
      <c r="AR134" s="46"/>
      <c r="AS134" s="46"/>
      <c r="AT134" s="46"/>
      <c r="AU134" s="35"/>
      <c r="AV134" s="35"/>
    </row>
    <row r="135" spans="3:48" x14ac:dyDescent="0.25"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46"/>
      <c r="AP135" s="46"/>
      <c r="AQ135" s="46"/>
      <c r="AR135" s="46"/>
      <c r="AS135" s="46"/>
      <c r="AT135" s="46"/>
      <c r="AU135" s="35"/>
      <c r="AV135" s="35"/>
    </row>
    <row r="136" spans="3:48" x14ac:dyDescent="0.25"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46"/>
      <c r="AP136" s="46"/>
      <c r="AQ136" s="46"/>
      <c r="AR136" s="46"/>
      <c r="AS136" s="46"/>
      <c r="AT136" s="46"/>
      <c r="AU136" s="35"/>
      <c r="AV136" s="35"/>
    </row>
    <row r="137" spans="3:48" x14ac:dyDescent="0.25"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46"/>
      <c r="AP137" s="46"/>
      <c r="AQ137" s="46"/>
      <c r="AR137" s="46"/>
      <c r="AS137" s="46"/>
      <c r="AT137" s="46"/>
      <c r="AU137" s="35"/>
      <c r="AV137" s="35"/>
    </row>
    <row r="138" spans="3:48" x14ac:dyDescent="0.25"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46"/>
      <c r="AP138" s="46"/>
      <c r="AQ138" s="46"/>
      <c r="AR138" s="46"/>
      <c r="AS138" s="46"/>
      <c r="AT138" s="46"/>
      <c r="AU138" s="35"/>
      <c r="AV138" s="35"/>
    </row>
    <row r="139" spans="3:48" x14ac:dyDescent="0.25"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46"/>
      <c r="AP139" s="46"/>
      <c r="AQ139" s="46"/>
      <c r="AR139" s="46"/>
      <c r="AS139" s="46"/>
      <c r="AT139" s="46"/>
      <c r="AU139" s="35"/>
      <c r="AV139" s="35"/>
    </row>
    <row r="140" spans="3:48" x14ac:dyDescent="0.25"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46"/>
      <c r="AP140" s="46"/>
      <c r="AQ140" s="46"/>
      <c r="AR140" s="46"/>
      <c r="AS140" s="46"/>
      <c r="AT140" s="46"/>
      <c r="AU140" s="35"/>
      <c r="AV140" s="35"/>
    </row>
    <row r="141" spans="3:48" x14ac:dyDescent="0.25"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46"/>
      <c r="AP141" s="46"/>
      <c r="AQ141" s="46"/>
      <c r="AR141" s="46"/>
      <c r="AS141" s="46"/>
      <c r="AT141" s="46"/>
      <c r="AU141" s="35"/>
      <c r="AV141" s="35"/>
    </row>
    <row r="142" spans="3:48" x14ac:dyDescent="0.25"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46"/>
      <c r="AP142" s="46"/>
      <c r="AQ142" s="46"/>
      <c r="AR142" s="46"/>
      <c r="AS142" s="46"/>
      <c r="AT142" s="46"/>
      <c r="AU142" s="35"/>
      <c r="AV142" s="35"/>
    </row>
    <row r="143" spans="3:48" x14ac:dyDescent="0.25"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46"/>
      <c r="AP143" s="46"/>
      <c r="AQ143" s="46"/>
      <c r="AR143" s="46"/>
      <c r="AS143" s="46"/>
      <c r="AT143" s="46"/>
      <c r="AU143" s="35"/>
      <c r="AV143" s="35"/>
    </row>
    <row r="144" spans="3:48" x14ac:dyDescent="0.25"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46"/>
      <c r="AP144" s="46"/>
      <c r="AQ144" s="46"/>
      <c r="AR144" s="46"/>
      <c r="AS144" s="46"/>
      <c r="AT144" s="46"/>
      <c r="AU144" s="35"/>
      <c r="AV144" s="35"/>
    </row>
    <row r="145" spans="3:48" x14ac:dyDescent="0.25"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46"/>
      <c r="AP145" s="46"/>
      <c r="AQ145" s="46"/>
      <c r="AR145" s="46"/>
      <c r="AS145" s="46"/>
      <c r="AT145" s="46"/>
      <c r="AU145" s="35"/>
      <c r="AV145" s="35"/>
    </row>
    <row r="146" spans="3:48" x14ac:dyDescent="0.25"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46"/>
      <c r="AP146" s="46"/>
      <c r="AQ146" s="46"/>
      <c r="AR146" s="46"/>
      <c r="AS146" s="46"/>
      <c r="AT146" s="46"/>
      <c r="AU146" s="35"/>
      <c r="AV146" s="35"/>
    </row>
    <row r="147" spans="3:48" x14ac:dyDescent="0.25"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46"/>
      <c r="AP147" s="46"/>
      <c r="AQ147" s="46"/>
      <c r="AR147" s="46"/>
      <c r="AS147" s="46"/>
      <c r="AT147" s="46"/>
      <c r="AU147" s="35"/>
      <c r="AV147" s="35"/>
    </row>
    <row r="148" spans="3:48" x14ac:dyDescent="0.25"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46"/>
      <c r="AP148" s="46"/>
      <c r="AQ148" s="46"/>
      <c r="AR148" s="46"/>
      <c r="AS148" s="46"/>
      <c r="AT148" s="46"/>
      <c r="AU148" s="35"/>
      <c r="AV148" s="35"/>
    </row>
    <row r="149" spans="3:48" x14ac:dyDescent="0.25"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46"/>
      <c r="AP149" s="46"/>
      <c r="AQ149" s="46"/>
      <c r="AR149" s="46"/>
      <c r="AS149" s="46"/>
      <c r="AT149" s="46"/>
      <c r="AU149" s="35"/>
      <c r="AV149" s="35"/>
    </row>
    <row r="150" spans="3:48" x14ac:dyDescent="0.25"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46"/>
      <c r="AP150" s="46"/>
      <c r="AQ150" s="46"/>
      <c r="AR150" s="46"/>
      <c r="AS150" s="46"/>
      <c r="AT150" s="46"/>
      <c r="AU150" s="35"/>
      <c r="AV150" s="35"/>
    </row>
    <row r="151" spans="3:48" x14ac:dyDescent="0.25"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46"/>
      <c r="AP151" s="46"/>
      <c r="AQ151" s="46"/>
      <c r="AR151" s="46"/>
      <c r="AS151" s="46"/>
      <c r="AT151" s="46"/>
      <c r="AU151" s="35"/>
      <c r="AV151" s="35"/>
    </row>
    <row r="152" spans="3:48" x14ac:dyDescent="0.25"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46"/>
      <c r="AP152" s="46"/>
      <c r="AQ152" s="46"/>
      <c r="AR152" s="46"/>
      <c r="AS152" s="46"/>
      <c r="AT152" s="46"/>
      <c r="AU152" s="35"/>
      <c r="AV152" s="35"/>
    </row>
    <row r="153" spans="3:48" x14ac:dyDescent="0.25"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46"/>
      <c r="AP153" s="46"/>
      <c r="AQ153" s="46"/>
      <c r="AR153" s="46"/>
      <c r="AS153" s="46"/>
      <c r="AT153" s="46"/>
      <c r="AU153" s="35"/>
      <c r="AV153" s="35"/>
    </row>
    <row r="154" spans="3:48" x14ac:dyDescent="0.25"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46"/>
      <c r="AP154" s="46"/>
      <c r="AQ154" s="46"/>
      <c r="AR154" s="46"/>
      <c r="AS154" s="46"/>
      <c r="AT154" s="46"/>
      <c r="AU154" s="35"/>
      <c r="AV154" s="35"/>
    </row>
    <row r="155" spans="3:48" x14ac:dyDescent="0.25"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46"/>
      <c r="AP155" s="46"/>
      <c r="AQ155" s="46"/>
      <c r="AR155" s="46"/>
      <c r="AS155" s="46"/>
      <c r="AT155" s="46"/>
      <c r="AU155" s="35"/>
      <c r="AV155" s="35"/>
    </row>
    <row r="156" spans="3:48" x14ac:dyDescent="0.25"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46"/>
      <c r="AP156" s="46"/>
      <c r="AQ156" s="46"/>
      <c r="AR156" s="46"/>
      <c r="AS156" s="46"/>
      <c r="AT156" s="46"/>
      <c r="AU156" s="35"/>
      <c r="AV156" s="35"/>
    </row>
    <row r="157" spans="3:48" x14ac:dyDescent="0.25"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46"/>
      <c r="AP157" s="46"/>
      <c r="AQ157" s="46"/>
      <c r="AR157" s="46"/>
      <c r="AS157" s="46"/>
      <c r="AT157" s="46"/>
      <c r="AU157" s="35"/>
      <c r="AV157" s="35"/>
    </row>
    <row r="158" spans="3:48" x14ac:dyDescent="0.25"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46"/>
      <c r="AP158" s="46"/>
      <c r="AQ158" s="46"/>
      <c r="AR158" s="46"/>
      <c r="AS158" s="46"/>
      <c r="AT158" s="46"/>
      <c r="AU158" s="35"/>
      <c r="AV158" s="35"/>
    </row>
    <row r="159" spans="3:48" x14ac:dyDescent="0.25"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46"/>
      <c r="AP159" s="46"/>
      <c r="AQ159" s="46"/>
      <c r="AR159" s="46"/>
      <c r="AS159" s="46"/>
      <c r="AT159" s="46"/>
      <c r="AU159" s="35"/>
      <c r="AV159" s="35"/>
    </row>
    <row r="160" spans="3:48" x14ac:dyDescent="0.25"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46"/>
      <c r="AP160" s="46"/>
      <c r="AQ160" s="46"/>
      <c r="AR160" s="46"/>
      <c r="AS160" s="46"/>
      <c r="AT160" s="46"/>
      <c r="AU160" s="35"/>
      <c r="AV160" s="35"/>
    </row>
    <row r="161" spans="3:48" x14ac:dyDescent="0.25"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46"/>
      <c r="AP161" s="46"/>
      <c r="AQ161" s="46"/>
      <c r="AR161" s="46"/>
      <c r="AS161" s="46"/>
      <c r="AT161" s="46"/>
      <c r="AU161" s="35"/>
      <c r="AV161" s="35"/>
    </row>
    <row r="162" spans="3:48" x14ac:dyDescent="0.25"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46"/>
      <c r="AP162" s="46"/>
      <c r="AQ162" s="46"/>
      <c r="AR162" s="46"/>
      <c r="AS162" s="46"/>
      <c r="AT162" s="46"/>
      <c r="AU162" s="35"/>
      <c r="AV162" s="35"/>
    </row>
    <row r="163" spans="3:48" x14ac:dyDescent="0.25"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46"/>
      <c r="AP163" s="46"/>
      <c r="AQ163" s="46"/>
      <c r="AR163" s="46"/>
      <c r="AS163" s="46"/>
      <c r="AT163" s="46"/>
      <c r="AU163" s="35"/>
      <c r="AV163" s="35"/>
    </row>
    <row r="164" spans="3:48" x14ac:dyDescent="0.25"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46"/>
      <c r="AP164" s="46"/>
      <c r="AQ164" s="46"/>
      <c r="AR164" s="46"/>
      <c r="AS164" s="46"/>
      <c r="AT164" s="46"/>
      <c r="AU164" s="35"/>
      <c r="AV164" s="35"/>
    </row>
    <row r="165" spans="3:48" x14ac:dyDescent="0.25"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46"/>
      <c r="AP165" s="46"/>
      <c r="AQ165" s="46"/>
      <c r="AR165" s="46"/>
      <c r="AS165" s="46"/>
      <c r="AT165" s="46"/>
      <c r="AU165" s="35"/>
      <c r="AV165" s="35"/>
    </row>
    <row r="166" spans="3:48" x14ac:dyDescent="0.25"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46"/>
      <c r="AP166" s="46"/>
      <c r="AQ166" s="46"/>
      <c r="AR166" s="46"/>
      <c r="AS166" s="46"/>
      <c r="AT166" s="46"/>
      <c r="AU166" s="35"/>
      <c r="AV166" s="35"/>
    </row>
    <row r="167" spans="3:48" x14ac:dyDescent="0.25"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46"/>
      <c r="AP167" s="46"/>
      <c r="AQ167" s="46"/>
      <c r="AR167" s="46"/>
      <c r="AS167" s="46"/>
      <c r="AT167" s="46"/>
      <c r="AU167" s="35"/>
      <c r="AV167" s="35"/>
    </row>
    <row r="168" spans="3:48" x14ac:dyDescent="0.25"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46"/>
      <c r="AP168" s="46"/>
      <c r="AQ168" s="46"/>
      <c r="AR168" s="46"/>
      <c r="AS168" s="46"/>
      <c r="AT168" s="46"/>
      <c r="AU168" s="35"/>
      <c r="AV168" s="35"/>
    </row>
    <row r="169" spans="3:48" x14ac:dyDescent="0.25"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46"/>
      <c r="AP169" s="46"/>
      <c r="AQ169" s="46"/>
      <c r="AR169" s="46"/>
      <c r="AS169" s="46"/>
      <c r="AT169" s="46"/>
      <c r="AU169" s="35"/>
      <c r="AV169" s="35"/>
    </row>
    <row r="170" spans="3:48" x14ac:dyDescent="0.25"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46"/>
      <c r="AP170" s="46"/>
      <c r="AQ170" s="46"/>
      <c r="AR170" s="46"/>
      <c r="AS170" s="46"/>
      <c r="AT170" s="46"/>
      <c r="AU170" s="35"/>
      <c r="AV170" s="35"/>
    </row>
    <row r="171" spans="3:48" x14ac:dyDescent="0.25"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46"/>
      <c r="AP171" s="46"/>
      <c r="AQ171" s="46"/>
      <c r="AR171" s="46"/>
      <c r="AS171" s="46"/>
      <c r="AT171" s="46"/>
      <c r="AU171" s="35"/>
      <c r="AV171" s="35"/>
    </row>
    <row r="172" spans="3:48" x14ac:dyDescent="0.25"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46"/>
      <c r="AP172" s="46"/>
      <c r="AQ172" s="46"/>
      <c r="AR172" s="46"/>
      <c r="AS172" s="46"/>
      <c r="AT172" s="46"/>
      <c r="AU172" s="35"/>
      <c r="AV172" s="35"/>
    </row>
    <row r="173" spans="3:48" x14ac:dyDescent="0.25"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46"/>
      <c r="AP173" s="46"/>
      <c r="AQ173" s="46"/>
      <c r="AR173" s="46"/>
      <c r="AS173" s="46"/>
      <c r="AT173" s="46"/>
      <c r="AU173" s="35"/>
      <c r="AV173" s="35"/>
    </row>
    <row r="174" spans="3:48" x14ac:dyDescent="0.25"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46"/>
      <c r="AP174" s="46"/>
      <c r="AQ174" s="46"/>
      <c r="AR174" s="46"/>
      <c r="AS174" s="46"/>
      <c r="AT174" s="46"/>
      <c r="AU174" s="35"/>
      <c r="AV174" s="35"/>
    </row>
    <row r="175" spans="3:48" x14ac:dyDescent="0.25"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46"/>
      <c r="AP175" s="46"/>
      <c r="AQ175" s="46"/>
      <c r="AR175" s="46"/>
      <c r="AS175" s="46"/>
      <c r="AT175" s="46"/>
      <c r="AU175" s="35"/>
      <c r="AV175" s="35"/>
    </row>
    <row r="176" spans="3:48" x14ac:dyDescent="0.25"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46"/>
      <c r="AP176" s="46"/>
      <c r="AQ176" s="46"/>
      <c r="AR176" s="46"/>
      <c r="AS176" s="46"/>
      <c r="AT176" s="46"/>
      <c r="AU176" s="35"/>
      <c r="AV176" s="35"/>
    </row>
    <row r="177" spans="3:48" x14ac:dyDescent="0.25"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46"/>
      <c r="AP177" s="46"/>
      <c r="AQ177" s="46"/>
      <c r="AR177" s="46"/>
      <c r="AS177" s="46"/>
      <c r="AT177" s="46"/>
      <c r="AU177" s="35"/>
      <c r="AV177" s="35"/>
    </row>
    <row r="178" spans="3:48" x14ac:dyDescent="0.25"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46"/>
      <c r="AP178" s="46"/>
      <c r="AQ178" s="46"/>
      <c r="AR178" s="46"/>
      <c r="AS178" s="46"/>
      <c r="AT178" s="46"/>
      <c r="AU178" s="35"/>
      <c r="AV178" s="35"/>
    </row>
    <row r="179" spans="3:48" x14ac:dyDescent="0.25"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46"/>
      <c r="AP179" s="46"/>
      <c r="AQ179" s="46"/>
      <c r="AR179" s="46"/>
      <c r="AS179" s="46"/>
      <c r="AT179" s="46"/>
      <c r="AU179" s="35"/>
      <c r="AV179" s="35"/>
    </row>
    <row r="180" spans="3:48" x14ac:dyDescent="0.25"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46"/>
      <c r="AP180" s="46"/>
      <c r="AQ180" s="46"/>
      <c r="AR180" s="46"/>
      <c r="AS180" s="46"/>
      <c r="AT180" s="46"/>
      <c r="AU180" s="35"/>
      <c r="AV180" s="35"/>
    </row>
    <row r="181" spans="3:48" x14ac:dyDescent="0.25"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46"/>
      <c r="AP181" s="46"/>
      <c r="AQ181" s="46"/>
      <c r="AR181" s="46"/>
      <c r="AS181" s="46"/>
      <c r="AT181" s="46"/>
      <c r="AU181" s="35"/>
      <c r="AV181" s="35"/>
    </row>
    <row r="182" spans="3:48" x14ac:dyDescent="0.25"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46"/>
      <c r="AP182" s="46"/>
      <c r="AQ182" s="46"/>
      <c r="AR182" s="46"/>
      <c r="AS182" s="46"/>
      <c r="AT182" s="46"/>
      <c r="AU182" s="35"/>
      <c r="AV182" s="35"/>
    </row>
    <row r="183" spans="3:48" x14ac:dyDescent="0.25"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46"/>
      <c r="AP183" s="46"/>
      <c r="AQ183" s="46"/>
      <c r="AR183" s="46"/>
      <c r="AS183" s="46"/>
      <c r="AT183" s="46"/>
      <c r="AU183" s="35"/>
      <c r="AV183" s="35"/>
    </row>
    <row r="184" spans="3:48" x14ac:dyDescent="0.25"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46"/>
      <c r="AP184" s="46"/>
      <c r="AQ184" s="46"/>
      <c r="AR184" s="46"/>
      <c r="AS184" s="46"/>
      <c r="AT184" s="46"/>
      <c r="AU184" s="35"/>
      <c r="AV184" s="35"/>
    </row>
    <row r="185" spans="3:48" x14ac:dyDescent="0.25"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46"/>
      <c r="AP185" s="46"/>
      <c r="AQ185" s="46"/>
      <c r="AR185" s="46"/>
      <c r="AS185" s="46"/>
      <c r="AT185" s="46"/>
      <c r="AU185" s="35"/>
      <c r="AV185" s="35"/>
    </row>
    <row r="186" spans="3:48" x14ac:dyDescent="0.25"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46"/>
      <c r="AP186" s="46"/>
      <c r="AQ186" s="46"/>
      <c r="AR186" s="46"/>
      <c r="AS186" s="46"/>
      <c r="AT186" s="46"/>
      <c r="AU186" s="35"/>
      <c r="AV186" s="35"/>
    </row>
    <row r="187" spans="3:48" x14ac:dyDescent="0.25"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46"/>
      <c r="AP187" s="46"/>
      <c r="AQ187" s="46"/>
      <c r="AR187" s="46"/>
      <c r="AS187" s="46"/>
      <c r="AT187" s="46"/>
      <c r="AU187" s="35"/>
      <c r="AV187" s="35"/>
    </row>
    <row r="188" spans="3:48" x14ac:dyDescent="0.25"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46"/>
      <c r="AP188" s="46"/>
      <c r="AQ188" s="46"/>
      <c r="AR188" s="46"/>
      <c r="AS188" s="46"/>
      <c r="AT188" s="46"/>
      <c r="AU188" s="35"/>
      <c r="AV188" s="35"/>
    </row>
    <row r="189" spans="3:48" x14ac:dyDescent="0.25"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46"/>
      <c r="AP189" s="46"/>
      <c r="AQ189" s="46"/>
      <c r="AR189" s="46"/>
      <c r="AS189" s="46"/>
      <c r="AT189" s="46"/>
      <c r="AU189" s="35"/>
      <c r="AV189" s="35"/>
    </row>
    <row r="190" spans="3:48" x14ac:dyDescent="0.25"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46"/>
      <c r="AP190" s="46"/>
      <c r="AQ190" s="46"/>
      <c r="AR190" s="46"/>
      <c r="AS190" s="46"/>
      <c r="AT190" s="46"/>
      <c r="AU190" s="35"/>
      <c r="AV190" s="35"/>
    </row>
    <row r="191" spans="3:48" x14ac:dyDescent="0.25"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46"/>
      <c r="AP191" s="46"/>
      <c r="AQ191" s="46"/>
      <c r="AR191" s="46"/>
      <c r="AS191" s="46"/>
      <c r="AT191" s="46"/>
      <c r="AU191" s="35"/>
      <c r="AV191" s="35"/>
    </row>
    <row r="192" spans="3:48" x14ac:dyDescent="0.25"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46"/>
      <c r="AP192" s="46"/>
      <c r="AQ192" s="46"/>
      <c r="AR192" s="46"/>
      <c r="AS192" s="46"/>
      <c r="AT192" s="46"/>
      <c r="AU192" s="35"/>
      <c r="AV192" s="35"/>
    </row>
    <row r="193" spans="3:48" x14ac:dyDescent="0.25"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46"/>
      <c r="AP193" s="46"/>
      <c r="AQ193" s="46"/>
      <c r="AR193" s="46"/>
      <c r="AS193" s="46"/>
      <c r="AT193" s="46"/>
      <c r="AU193" s="35"/>
      <c r="AV193" s="35"/>
    </row>
    <row r="194" spans="3:48" x14ac:dyDescent="0.25"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46"/>
      <c r="AP194" s="46"/>
      <c r="AQ194" s="46"/>
      <c r="AR194" s="46"/>
      <c r="AS194" s="46"/>
      <c r="AT194" s="46"/>
      <c r="AU194" s="35"/>
      <c r="AV194" s="35"/>
    </row>
    <row r="195" spans="3:48" x14ac:dyDescent="0.25"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46"/>
      <c r="AP195" s="46"/>
      <c r="AQ195" s="46"/>
      <c r="AR195" s="46"/>
      <c r="AS195" s="46"/>
      <c r="AT195" s="46"/>
      <c r="AU195" s="35"/>
      <c r="AV195" s="35"/>
    </row>
    <row r="196" spans="3:48" x14ac:dyDescent="0.25"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46"/>
      <c r="AP196" s="46"/>
      <c r="AQ196" s="46"/>
      <c r="AR196" s="46"/>
      <c r="AS196" s="46"/>
      <c r="AT196" s="46"/>
      <c r="AU196" s="35"/>
      <c r="AV196" s="35"/>
    </row>
    <row r="197" spans="3:48" x14ac:dyDescent="0.25"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46"/>
      <c r="AP197" s="46"/>
      <c r="AQ197" s="46"/>
      <c r="AR197" s="46"/>
      <c r="AS197" s="46"/>
      <c r="AT197" s="46"/>
      <c r="AU197" s="35"/>
      <c r="AV197" s="35"/>
    </row>
    <row r="198" spans="3:48" x14ac:dyDescent="0.25"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46"/>
      <c r="AP198" s="46"/>
      <c r="AQ198" s="46"/>
      <c r="AR198" s="46"/>
      <c r="AS198" s="46"/>
      <c r="AT198" s="46"/>
      <c r="AU198" s="35"/>
      <c r="AV198" s="35"/>
    </row>
    <row r="199" spans="3:48" x14ac:dyDescent="0.25"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46"/>
      <c r="AP199" s="46"/>
      <c r="AQ199" s="46"/>
      <c r="AR199" s="46"/>
      <c r="AS199" s="46"/>
      <c r="AT199" s="46"/>
      <c r="AU199" s="35"/>
      <c r="AV199" s="35"/>
    </row>
    <row r="200" spans="3:48" x14ac:dyDescent="0.25"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46"/>
      <c r="AP200" s="46"/>
      <c r="AQ200" s="46"/>
      <c r="AR200" s="46"/>
      <c r="AS200" s="46"/>
      <c r="AT200" s="46"/>
      <c r="AU200" s="35"/>
      <c r="AV200" s="35"/>
    </row>
    <row r="201" spans="3:48" x14ac:dyDescent="0.25"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46"/>
      <c r="AP201" s="46"/>
      <c r="AQ201" s="46"/>
      <c r="AR201" s="46"/>
      <c r="AS201" s="46"/>
      <c r="AT201" s="46"/>
      <c r="AU201" s="35"/>
      <c r="AV201" s="35"/>
    </row>
    <row r="202" spans="3:48" x14ac:dyDescent="0.25"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46"/>
      <c r="AP202" s="46"/>
      <c r="AQ202" s="46"/>
      <c r="AR202" s="46"/>
      <c r="AS202" s="46"/>
      <c r="AT202" s="46"/>
      <c r="AU202" s="35"/>
      <c r="AV202" s="35"/>
    </row>
    <row r="203" spans="3:48" x14ac:dyDescent="0.25"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46"/>
      <c r="AP203" s="46"/>
      <c r="AQ203" s="46"/>
      <c r="AR203" s="46"/>
      <c r="AS203" s="46"/>
      <c r="AT203" s="46"/>
      <c r="AU203" s="35"/>
      <c r="AV203" s="35"/>
    </row>
    <row r="204" spans="3:48" x14ac:dyDescent="0.25"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46"/>
      <c r="AP204" s="46"/>
      <c r="AQ204" s="46"/>
      <c r="AR204" s="46"/>
      <c r="AS204" s="46"/>
      <c r="AT204" s="46"/>
      <c r="AU204" s="35"/>
      <c r="AV204" s="35"/>
    </row>
    <row r="205" spans="3:48" x14ac:dyDescent="0.25"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46"/>
      <c r="AP205" s="46"/>
      <c r="AQ205" s="46"/>
      <c r="AR205" s="46"/>
      <c r="AS205" s="46"/>
      <c r="AT205" s="46"/>
      <c r="AU205" s="35"/>
      <c r="AV205" s="35"/>
    </row>
    <row r="206" spans="3:48" x14ac:dyDescent="0.25"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46"/>
      <c r="AP206" s="46"/>
      <c r="AQ206" s="46"/>
      <c r="AR206" s="46"/>
      <c r="AS206" s="46"/>
      <c r="AT206" s="46"/>
      <c r="AU206" s="35"/>
      <c r="AV206" s="35"/>
    </row>
    <row r="207" spans="3:48" x14ac:dyDescent="0.25"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46"/>
      <c r="AP207" s="46"/>
      <c r="AQ207" s="46"/>
      <c r="AR207" s="46"/>
      <c r="AS207" s="46"/>
      <c r="AT207" s="46"/>
      <c r="AU207" s="35"/>
      <c r="AV207" s="35"/>
    </row>
    <row r="208" spans="3:48" x14ac:dyDescent="0.25"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46"/>
      <c r="AP208" s="46"/>
      <c r="AQ208" s="46"/>
      <c r="AR208" s="46"/>
      <c r="AS208" s="46"/>
      <c r="AT208" s="46"/>
      <c r="AU208" s="35"/>
      <c r="AV208" s="35"/>
    </row>
    <row r="209" spans="3:48" x14ac:dyDescent="0.25"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46"/>
      <c r="AP209" s="46"/>
      <c r="AQ209" s="46"/>
      <c r="AR209" s="46"/>
      <c r="AS209" s="46"/>
      <c r="AT209" s="46"/>
      <c r="AU209" s="35"/>
      <c r="AV209" s="35"/>
    </row>
    <row r="210" spans="3:48" x14ac:dyDescent="0.25"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46"/>
      <c r="AP210" s="46"/>
      <c r="AQ210" s="46"/>
      <c r="AR210" s="46"/>
      <c r="AS210" s="46"/>
      <c r="AT210" s="46"/>
      <c r="AU210" s="35"/>
      <c r="AV210" s="35"/>
    </row>
    <row r="211" spans="3:48" x14ac:dyDescent="0.25"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46"/>
      <c r="AP211" s="46"/>
      <c r="AQ211" s="46"/>
      <c r="AR211" s="46"/>
      <c r="AS211" s="46"/>
      <c r="AT211" s="46"/>
      <c r="AU211" s="35"/>
      <c r="AV211" s="35"/>
    </row>
    <row r="212" spans="3:48" x14ac:dyDescent="0.25"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46"/>
      <c r="AP212" s="46"/>
      <c r="AQ212" s="46"/>
      <c r="AR212" s="46"/>
      <c r="AS212" s="46"/>
      <c r="AT212" s="46"/>
      <c r="AU212" s="35"/>
      <c r="AV212" s="35"/>
    </row>
    <row r="213" spans="3:48" x14ac:dyDescent="0.25"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46"/>
      <c r="AP213" s="46"/>
      <c r="AQ213" s="46"/>
      <c r="AR213" s="46"/>
      <c r="AS213" s="46"/>
      <c r="AT213" s="46"/>
      <c r="AU213" s="35"/>
      <c r="AV213" s="35"/>
    </row>
    <row r="214" spans="3:48" x14ac:dyDescent="0.25"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46"/>
      <c r="AP214" s="46"/>
      <c r="AQ214" s="46"/>
      <c r="AR214" s="46"/>
      <c r="AS214" s="46"/>
      <c r="AT214" s="46"/>
      <c r="AU214" s="35"/>
      <c r="AV214" s="35"/>
    </row>
    <row r="215" spans="3:48" x14ac:dyDescent="0.25"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46"/>
      <c r="AP215" s="46"/>
      <c r="AQ215" s="46"/>
      <c r="AR215" s="46"/>
      <c r="AS215" s="46"/>
      <c r="AT215" s="46"/>
      <c r="AU215" s="35"/>
      <c r="AV215" s="35"/>
    </row>
    <row r="216" spans="3:48" x14ac:dyDescent="0.25"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46"/>
      <c r="AP216" s="46"/>
      <c r="AQ216" s="46"/>
      <c r="AR216" s="46"/>
      <c r="AS216" s="46"/>
      <c r="AT216" s="46"/>
      <c r="AU216" s="35"/>
      <c r="AV216" s="35"/>
    </row>
    <row r="217" spans="3:48" x14ac:dyDescent="0.25"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46"/>
      <c r="AP217" s="46"/>
      <c r="AQ217" s="46"/>
      <c r="AR217" s="46"/>
      <c r="AS217" s="46"/>
      <c r="AT217" s="46"/>
      <c r="AU217" s="35"/>
      <c r="AV217" s="35"/>
    </row>
    <row r="218" spans="3:48" x14ac:dyDescent="0.25"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46"/>
      <c r="AP218" s="46"/>
      <c r="AQ218" s="46"/>
      <c r="AR218" s="46"/>
      <c r="AS218" s="46"/>
      <c r="AT218" s="46"/>
      <c r="AU218" s="35"/>
      <c r="AV218" s="35"/>
    </row>
    <row r="219" spans="3:48" x14ac:dyDescent="0.25"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46"/>
      <c r="AP219" s="46"/>
      <c r="AQ219" s="46"/>
      <c r="AR219" s="46"/>
      <c r="AS219" s="46"/>
      <c r="AT219" s="46"/>
      <c r="AU219" s="35"/>
      <c r="AV219" s="35"/>
    </row>
    <row r="220" spans="3:48" x14ac:dyDescent="0.25"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46"/>
      <c r="AP220" s="46"/>
      <c r="AQ220" s="46"/>
      <c r="AR220" s="46"/>
      <c r="AS220" s="46"/>
      <c r="AT220" s="46"/>
      <c r="AU220" s="35"/>
      <c r="AV220" s="35"/>
    </row>
    <row r="221" spans="3:48" x14ac:dyDescent="0.25"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46"/>
      <c r="AP221" s="46"/>
      <c r="AQ221" s="46"/>
      <c r="AR221" s="46"/>
      <c r="AS221" s="46"/>
      <c r="AT221" s="46"/>
      <c r="AU221" s="35"/>
      <c r="AV221" s="35"/>
    </row>
    <row r="222" spans="3:48" x14ac:dyDescent="0.25"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46"/>
      <c r="AP222" s="46"/>
      <c r="AQ222" s="46"/>
      <c r="AR222" s="46"/>
      <c r="AS222" s="46"/>
      <c r="AT222" s="46"/>
      <c r="AU222" s="35"/>
      <c r="AV222" s="35"/>
    </row>
    <row r="223" spans="3:48" x14ac:dyDescent="0.25"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46"/>
      <c r="AP223" s="46"/>
      <c r="AQ223" s="46"/>
      <c r="AR223" s="46"/>
      <c r="AS223" s="46"/>
      <c r="AT223" s="46"/>
      <c r="AU223" s="35"/>
      <c r="AV223" s="35"/>
    </row>
    <row r="224" spans="3:48" x14ac:dyDescent="0.25"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46"/>
      <c r="AP224" s="46"/>
      <c r="AQ224" s="46"/>
      <c r="AR224" s="46"/>
      <c r="AS224" s="46"/>
      <c r="AT224" s="46"/>
      <c r="AU224" s="35"/>
      <c r="AV224" s="35"/>
    </row>
    <row r="225" spans="3:48" x14ac:dyDescent="0.25"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46"/>
      <c r="AP225" s="46"/>
      <c r="AQ225" s="46"/>
      <c r="AR225" s="46"/>
      <c r="AS225" s="46"/>
      <c r="AT225" s="46"/>
      <c r="AU225" s="35"/>
      <c r="AV225" s="35"/>
    </row>
    <row r="226" spans="3:48" x14ac:dyDescent="0.25"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46"/>
      <c r="AP226" s="46"/>
      <c r="AQ226" s="46"/>
      <c r="AR226" s="46"/>
      <c r="AS226" s="46"/>
      <c r="AT226" s="46"/>
      <c r="AU226" s="35"/>
      <c r="AV226" s="35"/>
    </row>
    <row r="227" spans="3:48" x14ac:dyDescent="0.25"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46"/>
      <c r="AP227" s="46"/>
      <c r="AQ227" s="46"/>
      <c r="AR227" s="46"/>
      <c r="AS227" s="46"/>
      <c r="AT227" s="46"/>
      <c r="AU227" s="35"/>
      <c r="AV227" s="35"/>
    </row>
    <row r="228" spans="3:48" x14ac:dyDescent="0.25"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46"/>
      <c r="AP228" s="46"/>
      <c r="AQ228" s="46"/>
      <c r="AR228" s="46"/>
      <c r="AS228" s="46"/>
      <c r="AT228" s="46"/>
      <c r="AU228" s="35"/>
      <c r="AV228" s="35"/>
    </row>
    <row r="229" spans="3:48" x14ac:dyDescent="0.25"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46"/>
      <c r="AP229" s="46"/>
      <c r="AQ229" s="46"/>
      <c r="AR229" s="46"/>
      <c r="AS229" s="46"/>
      <c r="AT229" s="46"/>
      <c r="AU229" s="35"/>
      <c r="AV229" s="35"/>
    </row>
    <row r="230" spans="3:48" x14ac:dyDescent="0.25"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46"/>
      <c r="AP230" s="46"/>
      <c r="AQ230" s="46"/>
      <c r="AR230" s="46"/>
      <c r="AS230" s="46"/>
      <c r="AT230" s="46"/>
      <c r="AU230" s="35"/>
      <c r="AV230" s="35"/>
    </row>
    <row r="231" spans="3:48" x14ac:dyDescent="0.25"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46"/>
      <c r="AP231" s="46"/>
      <c r="AQ231" s="46"/>
      <c r="AR231" s="46"/>
      <c r="AS231" s="46"/>
      <c r="AT231" s="46"/>
      <c r="AU231" s="35"/>
      <c r="AV231" s="35"/>
    </row>
    <row r="232" spans="3:48" x14ac:dyDescent="0.25"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46"/>
      <c r="AP232" s="46"/>
      <c r="AQ232" s="46"/>
      <c r="AR232" s="46"/>
      <c r="AS232" s="46"/>
      <c r="AT232" s="46"/>
      <c r="AU232" s="35"/>
      <c r="AV232" s="35"/>
    </row>
    <row r="233" spans="3:48" x14ac:dyDescent="0.25"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46"/>
      <c r="AP233" s="46"/>
      <c r="AQ233" s="46"/>
      <c r="AR233" s="46"/>
      <c r="AS233" s="46"/>
      <c r="AT233" s="46"/>
      <c r="AU233" s="35"/>
      <c r="AV233" s="35"/>
    </row>
    <row r="234" spans="3:48" x14ac:dyDescent="0.25"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46"/>
      <c r="AP234" s="46"/>
      <c r="AQ234" s="46"/>
      <c r="AR234" s="46"/>
      <c r="AS234" s="46"/>
      <c r="AT234" s="46"/>
      <c r="AU234" s="35"/>
      <c r="AV234" s="35"/>
    </row>
    <row r="235" spans="3:48" x14ac:dyDescent="0.25"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46"/>
      <c r="AP235" s="46"/>
      <c r="AQ235" s="46"/>
      <c r="AR235" s="46"/>
      <c r="AS235" s="46"/>
      <c r="AT235" s="46"/>
      <c r="AU235" s="35"/>
      <c r="AV235" s="35"/>
    </row>
    <row r="236" spans="3:48" x14ac:dyDescent="0.25"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46"/>
      <c r="AP236" s="46"/>
      <c r="AQ236" s="46"/>
      <c r="AR236" s="46"/>
      <c r="AS236" s="46"/>
      <c r="AT236" s="46"/>
      <c r="AU236" s="35"/>
      <c r="AV236" s="35"/>
    </row>
    <row r="237" spans="3:48" x14ac:dyDescent="0.25"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46"/>
      <c r="AP237" s="46"/>
      <c r="AQ237" s="46"/>
      <c r="AR237" s="46"/>
      <c r="AS237" s="46"/>
      <c r="AT237" s="46"/>
      <c r="AU237" s="35"/>
      <c r="AV237" s="35"/>
    </row>
    <row r="238" spans="3:48" x14ac:dyDescent="0.25">
      <c r="AO238" s="38"/>
      <c r="AP238" s="38"/>
      <c r="AQ238" s="38"/>
      <c r="AR238" s="38"/>
      <c r="AS238" s="38"/>
      <c r="AT238" s="38"/>
    </row>
    <row r="239" spans="3:48" x14ac:dyDescent="0.25">
      <c r="AO239" s="38"/>
      <c r="AP239" s="38"/>
      <c r="AQ239" s="38"/>
      <c r="AR239" s="38"/>
      <c r="AS239" s="38"/>
      <c r="AT239" s="38"/>
    </row>
    <row r="240" spans="3:48" x14ac:dyDescent="0.25">
      <c r="AO240" s="38"/>
      <c r="AP240" s="38"/>
      <c r="AQ240" s="38"/>
      <c r="AR240" s="38"/>
      <c r="AS240" s="38"/>
      <c r="AT240" s="38"/>
    </row>
    <row r="241" spans="41:46" x14ac:dyDescent="0.25">
      <c r="AO241" s="38"/>
      <c r="AP241" s="38"/>
      <c r="AQ241" s="38"/>
      <c r="AR241" s="38"/>
      <c r="AS241" s="38"/>
      <c r="AT241" s="38"/>
    </row>
    <row r="242" spans="41:46" x14ac:dyDescent="0.25">
      <c r="AO242" s="38"/>
      <c r="AP242" s="38"/>
      <c r="AQ242" s="38"/>
      <c r="AR242" s="38"/>
      <c r="AS242" s="38"/>
      <c r="AT242" s="38"/>
    </row>
    <row r="243" spans="41:46" x14ac:dyDescent="0.25">
      <c r="AO243" s="38"/>
      <c r="AP243" s="38"/>
      <c r="AQ243" s="38"/>
      <c r="AR243" s="38"/>
      <c r="AS243" s="38"/>
      <c r="AT243" s="38"/>
    </row>
    <row r="244" spans="41:46" x14ac:dyDescent="0.25">
      <c r="AO244" s="38"/>
      <c r="AP244" s="38"/>
      <c r="AQ244" s="38"/>
      <c r="AR244" s="38"/>
      <c r="AS244" s="38"/>
      <c r="AT244" s="38"/>
    </row>
    <row r="245" spans="41:46" x14ac:dyDescent="0.25">
      <c r="AO245" s="38"/>
      <c r="AP245" s="38"/>
      <c r="AQ245" s="38"/>
      <c r="AR245" s="38"/>
      <c r="AS245" s="38"/>
      <c r="AT245" s="38"/>
    </row>
    <row r="246" spans="41:46" x14ac:dyDescent="0.25">
      <c r="AO246" s="38"/>
      <c r="AP246" s="38"/>
      <c r="AQ246" s="38"/>
      <c r="AR246" s="38"/>
      <c r="AS246" s="38"/>
      <c r="AT246" s="38"/>
    </row>
    <row r="247" spans="41:46" x14ac:dyDescent="0.25">
      <c r="AO247" s="38"/>
      <c r="AP247" s="38"/>
      <c r="AQ247" s="38"/>
      <c r="AR247" s="38"/>
      <c r="AS247" s="38"/>
      <c r="AT247" s="38"/>
    </row>
    <row r="248" spans="41:46" x14ac:dyDescent="0.25">
      <c r="AO248" s="38"/>
      <c r="AP248" s="38"/>
      <c r="AQ248" s="38"/>
      <c r="AR248" s="38"/>
      <c r="AS248" s="38"/>
      <c r="AT248" s="38"/>
    </row>
    <row r="249" spans="41:46" x14ac:dyDescent="0.25">
      <c r="AO249" s="38"/>
      <c r="AP249" s="38"/>
      <c r="AQ249" s="38"/>
      <c r="AR249" s="38"/>
      <c r="AS249" s="38"/>
      <c r="AT249" s="38"/>
    </row>
    <row r="250" spans="41:46" x14ac:dyDescent="0.25">
      <c r="AO250" s="38"/>
      <c r="AP250" s="38"/>
      <c r="AQ250" s="38"/>
      <c r="AR250" s="38"/>
      <c r="AS250" s="38"/>
      <c r="AT250" s="38"/>
    </row>
    <row r="251" spans="41:46" x14ac:dyDescent="0.25">
      <c r="AO251" s="38"/>
      <c r="AP251" s="38"/>
      <c r="AQ251" s="38"/>
      <c r="AR251" s="38"/>
      <c r="AS251" s="38"/>
      <c r="AT251" s="38"/>
    </row>
    <row r="252" spans="41:46" x14ac:dyDescent="0.25">
      <c r="AO252" s="38"/>
      <c r="AP252" s="38"/>
      <c r="AQ252" s="38"/>
      <c r="AR252" s="38"/>
      <c r="AS252" s="38"/>
      <c r="AT252" s="38"/>
    </row>
    <row r="253" spans="41:46" x14ac:dyDescent="0.25">
      <c r="AO253" s="38"/>
      <c r="AP253" s="38"/>
      <c r="AQ253" s="38"/>
      <c r="AR253" s="38"/>
      <c r="AS253" s="38"/>
      <c r="AT253" s="38"/>
    </row>
    <row r="254" spans="41:46" x14ac:dyDescent="0.25">
      <c r="AO254" s="38"/>
      <c r="AP254" s="38"/>
      <c r="AQ254" s="38"/>
      <c r="AR254" s="38"/>
      <c r="AS254" s="38"/>
      <c r="AT254" s="38"/>
    </row>
    <row r="255" spans="41:46" x14ac:dyDescent="0.25">
      <c r="AO255" s="38"/>
      <c r="AP255" s="38"/>
      <c r="AQ255" s="38"/>
      <c r="AR255" s="38"/>
      <c r="AS255" s="38"/>
      <c r="AT255" s="38"/>
    </row>
    <row r="256" spans="41:46" x14ac:dyDescent="0.25">
      <c r="AO256" s="38"/>
      <c r="AP256" s="38"/>
      <c r="AQ256" s="38"/>
      <c r="AR256" s="38"/>
      <c r="AS256" s="38"/>
      <c r="AT256" s="38"/>
    </row>
    <row r="257" spans="41:46" x14ac:dyDescent="0.25">
      <c r="AO257" s="38"/>
      <c r="AP257" s="38"/>
      <c r="AQ257" s="38"/>
      <c r="AR257" s="38"/>
      <c r="AS257" s="38"/>
      <c r="AT257" s="38"/>
    </row>
    <row r="258" spans="41:46" x14ac:dyDescent="0.25">
      <c r="AO258" s="38"/>
      <c r="AP258" s="38"/>
      <c r="AQ258" s="38"/>
      <c r="AR258" s="38"/>
      <c r="AS258" s="38"/>
      <c r="AT258" s="38"/>
    </row>
    <row r="259" spans="41:46" x14ac:dyDescent="0.25">
      <c r="AO259" s="38"/>
      <c r="AP259" s="38"/>
      <c r="AQ259" s="38"/>
      <c r="AR259" s="38"/>
      <c r="AS259" s="38"/>
      <c r="AT259" s="38"/>
    </row>
    <row r="260" spans="41:46" x14ac:dyDescent="0.25">
      <c r="AO260" s="38"/>
      <c r="AP260" s="38"/>
      <c r="AQ260" s="38"/>
      <c r="AR260" s="38"/>
      <c r="AS260" s="38"/>
      <c r="AT260" s="38"/>
    </row>
    <row r="261" spans="41:46" x14ac:dyDescent="0.25">
      <c r="AO261" s="38"/>
      <c r="AP261" s="38"/>
      <c r="AQ261" s="38"/>
      <c r="AR261" s="38"/>
      <c r="AS261" s="38"/>
      <c r="AT261" s="38"/>
    </row>
    <row r="262" spans="41:46" x14ac:dyDescent="0.25">
      <c r="AO262" s="38"/>
      <c r="AP262" s="38"/>
      <c r="AQ262" s="38"/>
      <c r="AR262" s="38"/>
      <c r="AS262" s="38"/>
      <c r="AT262" s="38"/>
    </row>
    <row r="263" spans="41:46" x14ac:dyDescent="0.25">
      <c r="AO263" s="38"/>
      <c r="AP263" s="38"/>
      <c r="AQ263" s="38"/>
      <c r="AR263" s="38"/>
      <c r="AS263" s="38"/>
      <c r="AT263" s="38"/>
    </row>
    <row r="264" spans="41:46" x14ac:dyDescent="0.25">
      <c r="AO264" s="38"/>
      <c r="AP264" s="38"/>
      <c r="AQ264" s="38"/>
      <c r="AR264" s="38"/>
      <c r="AS264" s="38"/>
      <c r="AT264" s="38"/>
    </row>
    <row r="265" spans="41:46" x14ac:dyDescent="0.25">
      <c r="AO265" s="38"/>
      <c r="AP265" s="38"/>
      <c r="AQ265" s="38"/>
      <c r="AR265" s="38"/>
      <c r="AS265" s="38"/>
      <c r="AT265" s="38"/>
    </row>
    <row r="266" spans="41:46" x14ac:dyDescent="0.25">
      <c r="AO266" s="38"/>
      <c r="AP266" s="38"/>
      <c r="AQ266" s="38"/>
      <c r="AR266" s="38"/>
      <c r="AS266" s="38"/>
      <c r="AT266" s="38"/>
    </row>
    <row r="267" spans="41:46" x14ac:dyDescent="0.25">
      <c r="AO267" s="38"/>
      <c r="AP267" s="38"/>
      <c r="AQ267" s="38"/>
      <c r="AR267" s="38"/>
      <c r="AS267" s="38"/>
      <c r="AT267" s="38"/>
    </row>
    <row r="268" spans="41:46" x14ac:dyDescent="0.25">
      <c r="AO268" s="38"/>
      <c r="AP268" s="38"/>
      <c r="AQ268" s="38"/>
      <c r="AR268" s="38"/>
      <c r="AS268" s="38"/>
      <c r="AT268" s="38"/>
    </row>
    <row r="269" spans="41:46" x14ac:dyDescent="0.25">
      <c r="AO269" s="38"/>
      <c r="AP269" s="38"/>
      <c r="AQ269" s="38"/>
      <c r="AR269" s="38"/>
      <c r="AS269" s="38"/>
      <c r="AT269" s="38"/>
    </row>
    <row r="270" spans="41:46" x14ac:dyDescent="0.25">
      <c r="AO270" s="38"/>
      <c r="AP270" s="38"/>
      <c r="AQ270" s="38"/>
      <c r="AR270" s="38"/>
      <c r="AS270" s="38"/>
      <c r="AT270" s="38"/>
    </row>
    <row r="271" spans="41:46" x14ac:dyDescent="0.25">
      <c r="AO271" s="38"/>
      <c r="AP271" s="38"/>
      <c r="AQ271" s="38"/>
      <c r="AR271" s="38"/>
      <c r="AS271" s="38"/>
      <c r="AT271" s="38"/>
    </row>
    <row r="272" spans="41:46" x14ac:dyDescent="0.25">
      <c r="AO272" s="38"/>
      <c r="AP272" s="38"/>
      <c r="AQ272" s="38"/>
      <c r="AR272" s="38"/>
      <c r="AS272" s="38"/>
      <c r="AT272" s="38"/>
    </row>
    <row r="273" spans="41:46" x14ac:dyDescent="0.25">
      <c r="AO273" s="38"/>
      <c r="AP273" s="38"/>
      <c r="AQ273" s="38"/>
      <c r="AR273" s="38"/>
      <c r="AS273" s="38"/>
      <c r="AT273" s="38"/>
    </row>
    <row r="274" spans="41:46" x14ac:dyDescent="0.25">
      <c r="AO274" s="38"/>
      <c r="AP274" s="38"/>
      <c r="AQ274" s="38"/>
      <c r="AR274" s="38"/>
      <c r="AS274" s="38"/>
      <c r="AT274" s="38"/>
    </row>
    <row r="275" spans="41:46" x14ac:dyDescent="0.25">
      <c r="AO275" s="38"/>
      <c r="AP275" s="38"/>
      <c r="AQ275" s="38"/>
      <c r="AR275" s="38"/>
      <c r="AS275" s="38"/>
      <c r="AT275" s="38"/>
    </row>
    <row r="276" spans="41:46" x14ac:dyDescent="0.25">
      <c r="AO276" s="38"/>
      <c r="AP276" s="38"/>
      <c r="AQ276" s="38"/>
      <c r="AR276" s="38"/>
      <c r="AS276" s="38"/>
      <c r="AT276" s="38"/>
    </row>
    <row r="277" spans="41:46" x14ac:dyDescent="0.25">
      <c r="AO277" s="38"/>
      <c r="AP277" s="38"/>
      <c r="AQ277" s="38"/>
      <c r="AR277" s="38"/>
      <c r="AS277" s="38"/>
      <c r="AT277" s="38"/>
    </row>
    <row r="278" spans="41:46" x14ac:dyDescent="0.25">
      <c r="AO278" s="38"/>
      <c r="AP278" s="38"/>
      <c r="AQ278" s="38"/>
      <c r="AR278" s="38"/>
      <c r="AS278" s="38"/>
      <c r="AT278" s="38"/>
    </row>
    <row r="279" spans="41:46" x14ac:dyDescent="0.25">
      <c r="AO279" s="38"/>
      <c r="AP279" s="38"/>
      <c r="AQ279" s="38"/>
      <c r="AR279" s="38"/>
      <c r="AS279" s="38"/>
      <c r="AT279" s="38"/>
    </row>
    <row r="280" spans="41:46" x14ac:dyDescent="0.25">
      <c r="AO280" s="38"/>
      <c r="AP280" s="38"/>
      <c r="AQ280" s="38"/>
      <c r="AR280" s="38"/>
      <c r="AS280" s="38"/>
      <c r="AT280" s="38"/>
    </row>
    <row r="281" spans="41:46" x14ac:dyDescent="0.25">
      <c r="AO281" s="38"/>
      <c r="AP281" s="38"/>
      <c r="AQ281" s="38"/>
      <c r="AR281" s="38"/>
      <c r="AS281" s="38"/>
      <c r="AT281" s="38"/>
    </row>
    <row r="282" spans="41:46" x14ac:dyDescent="0.25">
      <c r="AO282" s="38"/>
      <c r="AP282" s="38"/>
      <c r="AQ282" s="38"/>
      <c r="AR282" s="38"/>
      <c r="AS282" s="38"/>
      <c r="AT282" s="38"/>
    </row>
    <row r="283" spans="41:46" x14ac:dyDescent="0.25">
      <c r="AO283" s="38"/>
      <c r="AP283" s="38"/>
      <c r="AQ283" s="38"/>
      <c r="AR283" s="38"/>
      <c r="AS283" s="38"/>
      <c r="AT283" s="38"/>
    </row>
    <row r="284" spans="41:46" x14ac:dyDescent="0.25">
      <c r="AO284" s="38"/>
      <c r="AP284" s="38"/>
      <c r="AQ284" s="38"/>
      <c r="AR284" s="38"/>
      <c r="AS284" s="38"/>
      <c r="AT284" s="38"/>
    </row>
    <row r="285" spans="41:46" x14ac:dyDescent="0.25">
      <c r="AO285" s="38"/>
      <c r="AP285" s="38"/>
      <c r="AQ285" s="38"/>
      <c r="AR285" s="38"/>
      <c r="AS285" s="38"/>
      <c r="AT285" s="38"/>
    </row>
    <row r="286" spans="41:46" x14ac:dyDescent="0.25">
      <c r="AO286" s="38"/>
      <c r="AP286" s="38"/>
      <c r="AQ286" s="38"/>
      <c r="AR286" s="38"/>
      <c r="AS286" s="38"/>
      <c r="AT286" s="38"/>
    </row>
    <row r="287" spans="41:46" x14ac:dyDescent="0.25">
      <c r="AO287" s="38"/>
      <c r="AP287" s="38"/>
      <c r="AQ287" s="38"/>
      <c r="AR287" s="38"/>
      <c r="AS287" s="38"/>
      <c r="AT287" s="38"/>
    </row>
    <row r="288" spans="41:46" x14ac:dyDescent="0.25">
      <c r="AO288" s="38"/>
      <c r="AP288" s="38"/>
      <c r="AQ288" s="38"/>
      <c r="AR288" s="38"/>
      <c r="AS288" s="38"/>
      <c r="AT288" s="38"/>
    </row>
    <row r="289" spans="41:46" x14ac:dyDescent="0.25">
      <c r="AO289" s="38"/>
      <c r="AP289" s="38"/>
      <c r="AQ289" s="38"/>
      <c r="AR289" s="38"/>
      <c r="AS289" s="38"/>
      <c r="AT289" s="38"/>
    </row>
    <row r="290" spans="41:46" x14ac:dyDescent="0.25">
      <c r="AO290" s="38"/>
      <c r="AP290" s="38"/>
      <c r="AQ290" s="38"/>
      <c r="AR290" s="38"/>
      <c r="AS290" s="38"/>
      <c r="AT290" s="38"/>
    </row>
    <row r="291" spans="41:46" x14ac:dyDescent="0.25">
      <c r="AO291" s="38"/>
      <c r="AP291" s="38"/>
      <c r="AQ291" s="38"/>
      <c r="AR291" s="38"/>
      <c r="AS291" s="38"/>
      <c r="AT291" s="38"/>
    </row>
    <row r="292" spans="41:46" x14ac:dyDescent="0.25">
      <c r="AO292" s="38"/>
      <c r="AP292" s="38"/>
      <c r="AQ292" s="38"/>
      <c r="AR292" s="38"/>
      <c r="AS292" s="38"/>
      <c r="AT292" s="38"/>
    </row>
    <row r="293" spans="41:46" x14ac:dyDescent="0.25">
      <c r="AO293" s="38"/>
      <c r="AP293" s="38"/>
      <c r="AQ293" s="38"/>
      <c r="AR293" s="38"/>
      <c r="AS293" s="38"/>
      <c r="AT293" s="38"/>
    </row>
    <row r="294" spans="41:46" x14ac:dyDescent="0.25">
      <c r="AO294" s="38"/>
      <c r="AP294" s="38"/>
      <c r="AQ294" s="38"/>
      <c r="AR294" s="38"/>
      <c r="AS294" s="38"/>
      <c r="AT294" s="38"/>
    </row>
    <row r="295" spans="41:46" x14ac:dyDescent="0.25">
      <c r="AO295" s="38"/>
      <c r="AP295" s="38"/>
      <c r="AQ295" s="38"/>
      <c r="AR295" s="38"/>
      <c r="AS295" s="38"/>
      <c r="AT295" s="38"/>
    </row>
    <row r="296" spans="41:46" x14ac:dyDescent="0.25">
      <c r="AO296" s="38"/>
      <c r="AP296" s="38"/>
      <c r="AQ296" s="38"/>
      <c r="AR296" s="38"/>
      <c r="AS296" s="38"/>
      <c r="AT296" s="38"/>
    </row>
    <row r="297" spans="41:46" x14ac:dyDescent="0.25">
      <c r="AO297" s="38"/>
      <c r="AP297" s="38"/>
      <c r="AQ297" s="38"/>
      <c r="AR297" s="38"/>
      <c r="AS297" s="38"/>
      <c r="AT297" s="38"/>
    </row>
    <row r="298" spans="41:46" x14ac:dyDescent="0.25">
      <c r="AO298" s="38"/>
      <c r="AP298" s="38"/>
      <c r="AQ298" s="38"/>
      <c r="AR298" s="38"/>
      <c r="AS298" s="38"/>
      <c r="AT298" s="38"/>
    </row>
    <row r="299" spans="41:46" x14ac:dyDescent="0.25">
      <c r="AO299" s="38"/>
      <c r="AP299" s="38"/>
      <c r="AQ299" s="38"/>
      <c r="AR299" s="38"/>
      <c r="AS299" s="38"/>
      <c r="AT299" s="38"/>
    </row>
    <row r="300" spans="41:46" x14ac:dyDescent="0.25">
      <c r="AO300" s="38"/>
      <c r="AP300" s="38"/>
      <c r="AQ300" s="38"/>
      <c r="AR300" s="38"/>
      <c r="AS300" s="38"/>
      <c r="AT300" s="38"/>
    </row>
    <row r="301" spans="41:46" x14ac:dyDescent="0.25">
      <c r="AO301" s="38"/>
      <c r="AP301" s="38"/>
      <c r="AQ301" s="38"/>
      <c r="AR301" s="38"/>
      <c r="AS301" s="38"/>
      <c r="AT301" s="38"/>
    </row>
    <row r="302" spans="41:46" x14ac:dyDescent="0.25">
      <c r="AO302" s="38"/>
      <c r="AP302" s="38"/>
      <c r="AQ302" s="38"/>
      <c r="AR302" s="38"/>
      <c r="AS302" s="38"/>
      <c r="AT302" s="38"/>
    </row>
    <row r="303" spans="41:46" x14ac:dyDescent="0.25">
      <c r="AO303" s="38"/>
      <c r="AP303" s="38"/>
      <c r="AQ303" s="38"/>
      <c r="AR303" s="38"/>
      <c r="AS303" s="38"/>
      <c r="AT303" s="38"/>
    </row>
    <row r="304" spans="41:46" x14ac:dyDescent="0.25">
      <c r="AO304" s="38"/>
      <c r="AP304" s="38"/>
      <c r="AQ304" s="38"/>
      <c r="AR304" s="38"/>
      <c r="AS304" s="38"/>
      <c r="AT304" s="38"/>
    </row>
    <row r="305" spans="41:46" x14ac:dyDescent="0.25">
      <c r="AO305" s="38"/>
      <c r="AP305" s="38"/>
      <c r="AQ305" s="38"/>
      <c r="AR305" s="38"/>
      <c r="AS305" s="38"/>
      <c r="AT305" s="38"/>
    </row>
    <row r="306" spans="41:46" x14ac:dyDescent="0.25">
      <c r="AO306" s="38"/>
      <c r="AP306" s="38"/>
      <c r="AQ306" s="38"/>
      <c r="AR306" s="38"/>
      <c r="AS306" s="38"/>
      <c r="AT306" s="38"/>
    </row>
    <row r="307" spans="41:46" x14ac:dyDescent="0.25">
      <c r="AO307" s="38"/>
      <c r="AP307" s="38"/>
      <c r="AQ307" s="38"/>
      <c r="AR307" s="38"/>
      <c r="AS307" s="38"/>
      <c r="AT307" s="38"/>
    </row>
    <row r="308" spans="41:46" x14ac:dyDescent="0.25">
      <c r="AO308" s="38"/>
      <c r="AP308" s="38"/>
      <c r="AQ308" s="38"/>
      <c r="AR308" s="38"/>
      <c r="AS308" s="38"/>
      <c r="AT308" s="38"/>
    </row>
    <row r="309" spans="41:46" x14ac:dyDescent="0.25">
      <c r="AO309" s="38"/>
      <c r="AP309" s="38"/>
      <c r="AQ309" s="38"/>
      <c r="AR309" s="38"/>
      <c r="AS309" s="38"/>
      <c r="AT309" s="38"/>
    </row>
    <row r="310" spans="41:46" x14ac:dyDescent="0.25">
      <c r="AO310" s="38"/>
      <c r="AP310" s="38"/>
      <c r="AQ310" s="38"/>
      <c r="AR310" s="38"/>
      <c r="AS310" s="38"/>
      <c r="AT310" s="38"/>
    </row>
    <row r="311" spans="41:46" x14ac:dyDescent="0.25">
      <c r="AO311" s="38"/>
      <c r="AP311" s="38"/>
      <c r="AQ311" s="38"/>
      <c r="AR311" s="38"/>
      <c r="AS311" s="38"/>
      <c r="AT311" s="38"/>
    </row>
    <row r="312" spans="41:46" x14ac:dyDescent="0.25">
      <c r="AO312" s="38"/>
      <c r="AP312" s="38"/>
      <c r="AQ312" s="38"/>
      <c r="AR312" s="38"/>
      <c r="AS312" s="38"/>
      <c r="AT312" s="38"/>
    </row>
    <row r="313" spans="41:46" x14ac:dyDescent="0.25">
      <c r="AO313" s="38"/>
      <c r="AP313" s="38"/>
      <c r="AQ313" s="38"/>
      <c r="AR313" s="38"/>
      <c r="AS313" s="38"/>
      <c r="AT313" s="38"/>
    </row>
    <row r="314" spans="41:46" x14ac:dyDescent="0.25">
      <c r="AO314" s="38"/>
      <c r="AP314" s="38"/>
      <c r="AQ314" s="38"/>
      <c r="AR314" s="38"/>
      <c r="AS314" s="38"/>
      <c r="AT314" s="38"/>
    </row>
    <row r="315" spans="41:46" x14ac:dyDescent="0.25">
      <c r="AO315" s="38"/>
      <c r="AP315" s="38"/>
      <c r="AQ315" s="38"/>
      <c r="AR315" s="38"/>
      <c r="AS315" s="38"/>
      <c r="AT315" s="38"/>
    </row>
    <row r="316" spans="41:46" x14ac:dyDescent="0.25">
      <c r="AO316" s="38"/>
      <c r="AP316" s="38"/>
      <c r="AQ316" s="38"/>
      <c r="AR316" s="38"/>
      <c r="AS316" s="38"/>
      <c r="AT316" s="38"/>
    </row>
    <row r="317" spans="41:46" x14ac:dyDescent="0.25">
      <c r="AO317" s="38"/>
      <c r="AP317" s="38"/>
      <c r="AQ317" s="38"/>
      <c r="AR317" s="38"/>
      <c r="AS317" s="38"/>
      <c r="AT317" s="38"/>
    </row>
    <row r="318" spans="41:46" x14ac:dyDescent="0.25">
      <c r="AO318" s="38"/>
      <c r="AP318" s="38"/>
      <c r="AQ318" s="38"/>
      <c r="AR318" s="38"/>
      <c r="AS318" s="38"/>
      <c r="AT318" s="38"/>
    </row>
    <row r="319" spans="41:46" x14ac:dyDescent="0.25">
      <c r="AO319" s="38"/>
      <c r="AP319" s="38"/>
      <c r="AQ319" s="38"/>
      <c r="AR319" s="38"/>
      <c r="AS319" s="38"/>
      <c r="AT319" s="38"/>
    </row>
    <row r="320" spans="41:46" x14ac:dyDescent="0.25">
      <c r="AO320" s="38"/>
      <c r="AP320" s="38"/>
      <c r="AQ320" s="38"/>
      <c r="AR320" s="38"/>
      <c r="AS320" s="38"/>
      <c r="AT320" s="38"/>
    </row>
    <row r="321" spans="41:46" x14ac:dyDescent="0.25">
      <c r="AO321" s="38"/>
      <c r="AP321" s="38"/>
      <c r="AQ321" s="38"/>
      <c r="AR321" s="38"/>
      <c r="AS321" s="38"/>
      <c r="AT321" s="38"/>
    </row>
    <row r="322" spans="41:46" x14ac:dyDescent="0.25">
      <c r="AO322" s="38"/>
      <c r="AP322" s="38"/>
      <c r="AQ322" s="38"/>
      <c r="AR322" s="38"/>
      <c r="AS322" s="38"/>
      <c r="AT322" s="38"/>
    </row>
    <row r="323" spans="41:46" x14ac:dyDescent="0.25">
      <c r="AO323" s="38"/>
      <c r="AP323" s="38"/>
      <c r="AQ323" s="38"/>
      <c r="AR323" s="38"/>
      <c r="AS323" s="38"/>
      <c r="AT323" s="38"/>
    </row>
    <row r="324" spans="41:46" x14ac:dyDescent="0.25">
      <c r="AO324" s="38"/>
      <c r="AP324" s="38"/>
      <c r="AQ324" s="38"/>
      <c r="AR324" s="38"/>
      <c r="AS324" s="38"/>
      <c r="AT324" s="38"/>
    </row>
    <row r="325" spans="41:46" x14ac:dyDescent="0.25">
      <c r="AO325" s="38"/>
      <c r="AP325" s="38"/>
      <c r="AQ325" s="38"/>
      <c r="AR325" s="38"/>
      <c r="AS325" s="38"/>
      <c r="AT325" s="38"/>
    </row>
    <row r="326" spans="41:46" x14ac:dyDescent="0.25">
      <c r="AO326" s="38"/>
      <c r="AP326" s="38"/>
      <c r="AQ326" s="38"/>
      <c r="AR326" s="38"/>
      <c r="AS326" s="38"/>
      <c r="AT326" s="38"/>
    </row>
    <row r="327" spans="41:46" x14ac:dyDescent="0.25">
      <c r="AO327" s="38"/>
      <c r="AP327" s="38"/>
      <c r="AQ327" s="38"/>
      <c r="AR327" s="38"/>
      <c r="AS327" s="38"/>
      <c r="AT327" s="38"/>
    </row>
    <row r="328" spans="41:46" x14ac:dyDescent="0.25">
      <c r="AO328" s="38"/>
      <c r="AP328" s="38"/>
      <c r="AQ328" s="38"/>
      <c r="AR328" s="38"/>
      <c r="AS328" s="38"/>
      <c r="AT328" s="38"/>
    </row>
    <row r="329" spans="41:46" x14ac:dyDescent="0.25">
      <c r="AO329" s="38"/>
      <c r="AP329" s="38"/>
      <c r="AQ329" s="38"/>
      <c r="AR329" s="38"/>
      <c r="AS329" s="38"/>
      <c r="AT329" s="38"/>
    </row>
    <row r="330" spans="41:46" x14ac:dyDescent="0.25">
      <c r="AO330" s="38"/>
      <c r="AP330" s="38"/>
      <c r="AQ330" s="38"/>
      <c r="AR330" s="38"/>
      <c r="AS330" s="38"/>
      <c r="AT330" s="38"/>
    </row>
    <row r="331" spans="41:46" x14ac:dyDescent="0.25">
      <c r="AO331" s="38"/>
      <c r="AP331" s="38"/>
      <c r="AQ331" s="38"/>
      <c r="AR331" s="38"/>
      <c r="AS331" s="38"/>
      <c r="AT331" s="38"/>
    </row>
    <row r="332" spans="41:46" x14ac:dyDescent="0.25">
      <c r="AO332" s="38"/>
      <c r="AP332" s="38"/>
      <c r="AQ332" s="38"/>
      <c r="AR332" s="38"/>
      <c r="AS332" s="38"/>
      <c r="AT332" s="38"/>
    </row>
    <row r="333" spans="41:46" x14ac:dyDescent="0.25">
      <c r="AO333" s="38"/>
      <c r="AP333" s="38"/>
      <c r="AQ333" s="38"/>
      <c r="AR333" s="38"/>
      <c r="AS333" s="38"/>
      <c r="AT333" s="38"/>
    </row>
    <row r="334" spans="41:46" x14ac:dyDescent="0.25">
      <c r="AO334" s="38"/>
      <c r="AP334" s="38"/>
      <c r="AQ334" s="38"/>
      <c r="AR334" s="38"/>
      <c r="AS334" s="38"/>
      <c r="AT334" s="38"/>
    </row>
    <row r="335" spans="41:46" x14ac:dyDescent="0.25">
      <c r="AO335" s="38"/>
      <c r="AP335" s="38"/>
      <c r="AQ335" s="38"/>
      <c r="AR335" s="38"/>
      <c r="AS335" s="38"/>
      <c r="AT335" s="38"/>
    </row>
    <row r="336" spans="41:46" x14ac:dyDescent="0.25">
      <c r="AO336" s="38"/>
      <c r="AP336" s="38"/>
      <c r="AQ336" s="38"/>
      <c r="AR336" s="38"/>
      <c r="AS336" s="38"/>
      <c r="AT336" s="38"/>
    </row>
    <row r="337" spans="41:46" x14ac:dyDescent="0.25">
      <c r="AO337" s="38"/>
      <c r="AP337" s="38"/>
      <c r="AQ337" s="38"/>
      <c r="AR337" s="38"/>
      <c r="AS337" s="38"/>
      <c r="AT337" s="38"/>
    </row>
    <row r="338" spans="41:46" x14ac:dyDescent="0.25">
      <c r="AO338" s="38"/>
      <c r="AP338" s="38"/>
      <c r="AQ338" s="38"/>
      <c r="AR338" s="38"/>
      <c r="AS338" s="38"/>
      <c r="AT338" s="38"/>
    </row>
    <row r="339" spans="41:46" x14ac:dyDescent="0.25">
      <c r="AO339" s="38"/>
      <c r="AP339" s="38"/>
      <c r="AQ339" s="38"/>
      <c r="AR339" s="38"/>
      <c r="AS339" s="38"/>
      <c r="AT339" s="38"/>
    </row>
    <row r="340" spans="41:46" x14ac:dyDescent="0.25">
      <c r="AO340" s="38"/>
      <c r="AP340" s="38"/>
      <c r="AQ340" s="38"/>
      <c r="AR340" s="38"/>
      <c r="AS340" s="38"/>
      <c r="AT340" s="38"/>
    </row>
    <row r="341" spans="41:46" x14ac:dyDescent="0.25">
      <c r="AO341" s="38"/>
      <c r="AP341" s="38"/>
      <c r="AQ341" s="38"/>
      <c r="AR341" s="38"/>
      <c r="AS341" s="38"/>
      <c r="AT341" s="38"/>
    </row>
    <row r="342" spans="41:46" x14ac:dyDescent="0.25">
      <c r="AO342" s="38"/>
      <c r="AP342" s="38"/>
      <c r="AQ342" s="38"/>
      <c r="AR342" s="38"/>
      <c r="AS342" s="38"/>
      <c r="AT342" s="38"/>
    </row>
    <row r="343" spans="41:46" x14ac:dyDescent="0.25">
      <c r="AO343" s="38"/>
      <c r="AP343" s="38"/>
      <c r="AQ343" s="38"/>
      <c r="AR343" s="38"/>
      <c r="AS343" s="38"/>
      <c r="AT343" s="38"/>
    </row>
    <row r="344" spans="41:46" x14ac:dyDescent="0.25">
      <c r="AO344" s="38"/>
      <c r="AP344" s="38"/>
      <c r="AQ344" s="38"/>
      <c r="AR344" s="38"/>
      <c r="AS344" s="38"/>
      <c r="AT344" s="38"/>
    </row>
    <row r="345" spans="41:46" x14ac:dyDescent="0.25">
      <c r="AO345" s="38"/>
      <c r="AP345" s="38"/>
      <c r="AQ345" s="38"/>
      <c r="AR345" s="38"/>
      <c r="AS345" s="38"/>
      <c r="AT345" s="38"/>
    </row>
    <row r="346" spans="41:46" x14ac:dyDescent="0.25">
      <c r="AO346" s="38"/>
      <c r="AP346" s="38"/>
      <c r="AQ346" s="38"/>
      <c r="AR346" s="38"/>
      <c r="AS346" s="38"/>
      <c r="AT346" s="38"/>
    </row>
    <row r="347" spans="41:46" x14ac:dyDescent="0.25">
      <c r="AO347" s="38"/>
      <c r="AP347" s="38"/>
      <c r="AQ347" s="38"/>
      <c r="AR347" s="38"/>
      <c r="AS347" s="38"/>
      <c r="AT347" s="38"/>
    </row>
    <row r="348" spans="41:46" x14ac:dyDescent="0.25">
      <c r="AO348" s="38"/>
      <c r="AP348" s="38"/>
      <c r="AQ348" s="38"/>
      <c r="AR348" s="38"/>
      <c r="AS348" s="38"/>
      <c r="AT348" s="38"/>
    </row>
    <row r="349" spans="41:46" x14ac:dyDescent="0.25">
      <c r="AO349" s="38"/>
      <c r="AP349" s="38"/>
      <c r="AQ349" s="38"/>
      <c r="AR349" s="38"/>
      <c r="AS349" s="38"/>
      <c r="AT349" s="38"/>
    </row>
    <row r="350" spans="41:46" x14ac:dyDescent="0.25">
      <c r="AO350" s="38"/>
      <c r="AP350" s="38"/>
      <c r="AQ350" s="38"/>
      <c r="AR350" s="38"/>
      <c r="AS350" s="38"/>
      <c r="AT350" s="38"/>
    </row>
    <row r="351" spans="41:46" x14ac:dyDescent="0.25">
      <c r="AO351" s="38"/>
      <c r="AP351" s="38"/>
      <c r="AQ351" s="38"/>
      <c r="AR351" s="38"/>
      <c r="AS351" s="38"/>
      <c r="AT351" s="38"/>
    </row>
    <row r="352" spans="41:46" x14ac:dyDescent="0.25">
      <c r="AO352" s="38"/>
      <c r="AP352" s="38"/>
      <c r="AQ352" s="38"/>
      <c r="AR352" s="38"/>
      <c r="AS352" s="38"/>
      <c r="AT352" s="38"/>
    </row>
    <row r="353" spans="41:46" x14ac:dyDescent="0.25">
      <c r="AO353" s="38"/>
      <c r="AP353" s="38"/>
      <c r="AQ353" s="38"/>
      <c r="AR353" s="38"/>
      <c r="AS353" s="38"/>
      <c r="AT353" s="38"/>
    </row>
    <row r="354" spans="41:46" x14ac:dyDescent="0.25">
      <c r="AO354" s="38"/>
      <c r="AP354" s="38"/>
      <c r="AQ354" s="38"/>
      <c r="AR354" s="38"/>
      <c r="AS354" s="38"/>
      <c r="AT354" s="38"/>
    </row>
    <row r="355" spans="41:46" x14ac:dyDescent="0.25">
      <c r="AO355" s="38"/>
      <c r="AP355" s="38"/>
      <c r="AQ355" s="38"/>
      <c r="AR355" s="38"/>
      <c r="AS355" s="38"/>
      <c r="AT355" s="38"/>
    </row>
    <row r="356" spans="41:46" x14ac:dyDescent="0.25">
      <c r="AO356" s="38"/>
      <c r="AP356" s="38"/>
      <c r="AQ356" s="38"/>
      <c r="AR356" s="38"/>
      <c r="AS356" s="38"/>
      <c r="AT356" s="38"/>
    </row>
    <row r="357" spans="41:46" x14ac:dyDescent="0.25">
      <c r="AO357" s="38"/>
      <c r="AP357" s="38"/>
      <c r="AQ357" s="38"/>
      <c r="AR357" s="38"/>
      <c r="AS357" s="38"/>
      <c r="AT357" s="38"/>
    </row>
    <row r="358" spans="41:46" x14ac:dyDescent="0.25">
      <c r="AO358" s="38"/>
      <c r="AP358" s="38"/>
      <c r="AQ358" s="38"/>
      <c r="AR358" s="38"/>
      <c r="AS358" s="38"/>
      <c r="AT358" s="38"/>
    </row>
    <row r="359" spans="41:46" x14ac:dyDescent="0.25">
      <c r="AO359" s="38"/>
      <c r="AP359" s="38"/>
      <c r="AQ359" s="38"/>
      <c r="AR359" s="38"/>
      <c r="AS359" s="38"/>
      <c r="AT359" s="38"/>
    </row>
    <row r="360" spans="41:46" x14ac:dyDescent="0.25">
      <c r="AO360" s="38"/>
      <c r="AP360" s="38"/>
      <c r="AQ360" s="38"/>
      <c r="AR360" s="38"/>
      <c r="AS360" s="38"/>
      <c r="AT360" s="38"/>
    </row>
    <row r="361" spans="41:46" x14ac:dyDescent="0.25">
      <c r="AO361" s="38"/>
      <c r="AP361" s="38"/>
      <c r="AQ361" s="38"/>
      <c r="AR361" s="38"/>
      <c r="AS361" s="38"/>
      <c r="AT361" s="38"/>
    </row>
    <row r="362" spans="41:46" x14ac:dyDescent="0.25">
      <c r="AO362" s="38"/>
      <c r="AP362" s="38"/>
      <c r="AQ362" s="38"/>
      <c r="AR362" s="38"/>
      <c r="AS362" s="38"/>
      <c r="AT362" s="38"/>
    </row>
    <row r="363" spans="41:46" x14ac:dyDescent="0.25">
      <c r="AO363" s="38"/>
      <c r="AP363" s="38"/>
      <c r="AQ363" s="38"/>
      <c r="AR363" s="38"/>
      <c r="AS363" s="38"/>
      <c r="AT363" s="38"/>
    </row>
    <row r="364" spans="41:46" x14ac:dyDescent="0.25">
      <c r="AO364" s="38"/>
      <c r="AP364" s="38"/>
      <c r="AQ364" s="38"/>
      <c r="AR364" s="38"/>
      <c r="AS364" s="38"/>
      <c r="AT364" s="38"/>
    </row>
    <row r="365" spans="41:46" x14ac:dyDescent="0.25">
      <c r="AO365" s="38"/>
      <c r="AP365" s="38"/>
      <c r="AQ365" s="38"/>
      <c r="AR365" s="38"/>
      <c r="AS365" s="38"/>
      <c r="AT365" s="38"/>
    </row>
    <row r="366" spans="41:46" x14ac:dyDescent="0.25">
      <c r="AO366" s="38"/>
      <c r="AP366" s="38"/>
      <c r="AQ366" s="38"/>
      <c r="AR366" s="38"/>
      <c r="AS366" s="38"/>
      <c r="AT366" s="38"/>
    </row>
    <row r="367" spans="41:46" x14ac:dyDescent="0.25">
      <c r="AO367" s="38"/>
      <c r="AP367" s="38"/>
      <c r="AQ367" s="38"/>
      <c r="AR367" s="38"/>
      <c r="AS367" s="38"/>
      <c r="AT367" s="38"/>
    </row>
    <row r="368" spans="41:46" x14ac:dyDescent="0.25">
      <c r="AO368" s="38"/>
      <c r="AP368" s="38"/>
      <c r="AQ368" s="38"/>
      <c r="AR368" s="38"/>
      <c r="AS368" s="38"/>
      <c r="AT368" s="38"/>
    </row>
    <row r="369" spans="41:46" x14ac:dyDescent="0.25">
      <c r="AO369" s="38"/>
      <c r="AP369" s="38"/>
      <c r="AQ369" s="38"/>
      <c r="AR369" s="38"/>
      <c r="AS369" s="38"/>
      <c r="AT369" s="38"/>
    </row>
    <row r="370" spans="41:46" x14ac:dyDescent="0.25">
      <c r="AO370" s="38"/>
      <c r="AP370" s="38"/>
      <c r="AQ370" s="38"/>
      <c r="AR370" s="38"/>
      <c r="AS370" s="38"/>
      <c r="AT370" s="38"/>
    </row>
    <row r="371" spans="41:46" x14ac:dyDescent="0.25">
      <c r="AO371" s="38"/>
      <c r="AP371" s="38"/>
      <c r="AQ371" s="38"/>
      <c r="AR371" s="38"/>
      <c r="AS371" s="38"/>
      <c r="AT371" s="38"/>
    </row>
    <row r="372" spans="41:46" x14ac:dyDescent="0.25">
      <c r="AO372" s="38"/>
      <c r="AP372" s="38"/>
      <c r="AQ372" s="38"/>
      <c r="AR372" s="38"/>
      <c r="AS372" s="38"/>
      <c r="AT372" s="38"/>
    </row>
    <row r="373" spans="41:46" x14ac:dyDescent="0.25">
      <c r="AO373" s="38"/>
      <c r="AP373" s="38"/>
      <c r="AQ373" s="38"/>
      <c r="AR373" s="38"/>
      <c r="AS373" s="38"/>
      <c r="AT373" s="38"/>
    </row>
    <row r="374" spans="41:46" x14ac:dyDescent="0.25">
      <c r="AO374" s="38"/>
      <c r="AP374" s="38"/>
      <c r="AQ374" s="38"/>
      <c r="AR374" s="38"/>
      <c r="AS374" s="38"/>
      <c r="AT374" s="38"/>
    </row>
    <row r="375" spans="41:46" x14ac:dyDescent="0.25">
      <c r="AO375" s="38"/>
      <c r="AP375" s="38"/>
      <c r="AQ375" s="38"/>
      <c r="AR375" s="38"/>
      <c r="AS375" s="38"/>
      <c r="AT375" s="38"/>
    </row>
    <row r="376" spans="41:46" x14ac:dyDescent="0.25">
      <c r="AO376" s="38"/>
      <c r="AP376" s="38"/>
      <c r="AQ376" s="38"/>
      <c r="AR376" s="38"/>
      <c r="AS376" s="38"/>
      <c r="AT376" s="38"/>
    </row>
    <row r="377" spans="41:46" x14ac:dyDescent="0.25">
      <c r="AO377" s="38"/>
      <c r="AP377" s="38"/>
      <c r="AQ377" s="38"/>
      <c r="AR377" s="38"/>
      <c r="AS377" s="38"/>
      <c r="AT377" s="38"/>
    </row>
    <row r="378" spans="41:46" x14ac:dyDescent="0.25">
      <c r="AO378" s="38"/>
      <c r="AP378" s="38"/>
      <c r="AQ378" s="38"/>
      <c r="AR378" s="38"/>
      <c r="AS378" s="38"/>
      <c r="AT378" s="38"/>
    </row>
    <row r="379" spans="41:46" x14ac:dyDescent="0.25">
      <c r="AO379" s="38"/>
      <c r="AP379" s="38"/>
      <c r="AQ379" s="38"/>
      <c r="AR379" s="38"/>
      <c r="AS379" s="38"/>
      <c r="AT379" s="38"/>
    </row>
    <row r="380" spans="41:46" x14ac:dyDescent="0.25">
      <c r="AO380" s="38"/>
      <c r="AP380" s="38"/>
      <c r="AQ380" s="38"/>
      <c r="AR380" s="38"/>
      <c r="AS380" s="38"/>
      <c r="AT380" s="38"/>
    </row>
    <row r="381" spans="41:46" x14ac:dyDescent="0.25">
      <c r="AO381" s="38"/>
      <c r="AP381" s="38"/>
      <c r="AQ381" s="38"/>
      <c r="AR381" s="38"/>
      <c r="AS381" s="38"/>
      <c r="AT381" s="38"/>
    </row>
    <row r="382" spans="41:46" x14ac:dyDescent="0.25">
      <c r="AO382" s="38"/>
      <c r="AP382" s="38"/>
      <c r="AQ382" s="38"/>
      <c r="AR382" s="38"/>
      <c r="AS382" s="38"/>
      <c r="AT382" s="38"/>
    </row>
    <row r="383" spans="41:46" x14ac:dyDescent="0.25">
      <c r="AO383" s="38"/>
      <c r="AP383" s="38"/>
      <c r="AQ383" s="38"/>
      <c r="AR383" s="38"/>
      <c r="AS383" s="38"/>
      <c r="AT383" s="38"/>
    </row>
    <row r="384" spans="41:46" x14ac:dyDescent="0.25">
      <c r="AO384" s="38"/>
      <c r="AP384" s="38"/>
      <c r="AQ384" s="38"/>
      <c r="AR384" s="38"/>
      <c r="AS384" s="38"/>
      <c r="AT384" s="38"/>
    </row>
    <row r="385" spans="41:46" x14ac:dyDescent="0.25">
      <c r="AO385" s="38"/>
      <c r="AP385" s="38"/>
      <c r="AQ385" s="38"/>
      <c r="AR385" s="38"/>
      <c r="AS385" s="38"/>
      <c r="AT385" s="38"/>
    </row>
    <row r="386" spans="41:46" x14ac:dyDescent="0.25">
      <c r="AO386" s="38"/>
      <c r="AP386" s="38"/>
      <c r="AQ386" s="38"/>
      <c r="AR386" s="38"/>
      <c r="AS386" s="38"/>
      <c r="AT386" s="38"/>
    </row>
    <row r="387" spans="41:46" x14ac:dyDescent="0.25">
      <c r="AO387" s="38"/>
      <c r="AP387" s="38"/>
      <c r="AQ387" s="38"/>
      <c r="AR387" s="38"/>
      <c r="AS387" s="38"/>
      <c r="AT387" s="38"/>
    </row>
    <row r="388" spans="41:46" x14ac:dyDescent="0.25">
      <c r="AO388" s="38"/>
      <c r="AP388" s="38"/>
      <c r="AQ388" s="38"/>
      <c r="AR388" s="38"/>
      <c r="AS388" s="38"/>
      <c r="AT388" s="38"/>
    </row>
    <row r="389" spans="41:46" x14ac:dyDescent="0.25">
      <c r="AO389" s="38"/>
      <c r="AP389" s="38"/>
      <c r="AQ389" s="38"/>
      <c r="AR389" s="38"/>
      <c r="AS389" s="38"/>
      <c r="AT389" s="38"/>
    </row>
    <row r="390" spans="41:46" x14ac:dyDescent="0.25">
      <c r="AO390" s="38"/>
      <c r="AP390" s="38"/>
      <c r="AQ390" s="38"/>
      <c r="AR390" s="38"/>
      <c r="AS390" s="38"/>
      <c r="AT390" s="38"/>
    </row>
    <row r="391" spans="41:46" x14ac:dyDescent="0.25">
      <c r="AO391" s="38"/>
      <c r="AP391" s="38"/>
      <c r="AQ391" s="38"/>
      <c r="AR391" s="38"/>
      <c r="AS391" s="38"/>
      <c r="AT391" s="38"/>
    </row>
    <row r="392" spans="41:46" x14ac:dyDescent="0.25">
      <c r="AO392" s="38"/>
      <c r="AP392" s="38"/>
      <c r="AQ392" s="38"/>
      <c r="AR392" s="38"/>
      <c r="AS392" s="38"/>
      <c r="AT392" s="38"/>
    </row>
    <row r="393" spans="41:46" x14ac:dyDescent="0.25">
      <c r="AO393" s="38"/>
      <c r="AP393" s="38"/>
      <c r="AQ393" s="38"/>
      <c r="AR393" s="38"/>
      <c r="AS393" s="38"/>
      <c r="AT393" s="38"/>
    </row>
    <row r="394" spans="41:46" x14ac:dyDescent="0.25">
      <c r="AO394" s="38"/>
      <c r="AP394" s="38"/>
      <c r="AQ394" s="38"/>
      <c r="AR394" s="38"/>
      <c r="AS394" s="38"/>
      <c r="AT394" s="38"/>
    </row>
    <row r="395" spans="41:46" x14ac:dyDescent="0.25">
      <c r="AO395" s="38"/>
      <c r="AP395" s="38"/>
      <c r="AQ395" s="38"/>
      <c r="AR395" s="38"/>
      <c r="AS395" s="38"/>
      <c r="AT395" s="38"/>
    </row>
    <row r="396" spans="41:46" x14ac:dyDescent="0.25">
      <c r="AO396" s="38"/>
      <c r="AP396" s="38"/>
      <c r="AQ396" s="38"/>
      <c r="AR396" s="38"/>
      <c r="AS396" s="38"/>
      <c r="AT396" s="38"/>
    </row>
    <row r="397" spans="41:46" x14ac:dyDescent="0.25">
      <c r="AO397" s="38"/>
      <c r="AP397" s="38"/>
      <c r="AQ397" s="38"/>
      <c r="AR397" s="38"/>
      <c r="AS397" s="38"/>
      <c r="AT397" s="38"/>
    </row>
    <row r="398" spans="41:46" x14ac:dyDescent="0.25">
      <c r="AO398" s="38"/>
      <c r="AP398" s="38"/>
      <c r="AQ398" s="38"/>
      <c r="AR398" s="38"/>
      <c r="AS398" s="38"/>
      <c r="AT398" s="38"/>
    </row>
    <row r="399" spans="41:46" x14ac:dyDescent="0.25">
      <c r="AO399" s="38"/>
      <c r="AP399" s="38"/>
      <c r="AQ399" s="38"/>
      <c r="AR399" s="38"/>
      <c r="AS399" s="38"/>
      <c r="AT399" s="38"/>
    </row>
    <row r="400" spans="41:46" x14ac:dyDescent="0.25">
      <c r="AO400" s="38"/>
      <c r="AP400" s="38"/>
      <c r="AQ400" s="38"/>
      <c r="AR400" s="38"/>
      <c r="AS400" s="38"/>
      <c r="AT400" s="38"/>
    </row>
    <row r="401" spans="41:46" x14ac:dyDescent="0.25">
      <c r="AO401" s="38"/>
      <c r="AP401" s="38"/>
      <c r="AQ401" s="38"/>
      <c r="AR401" s="38"/>
      <c r="AS401" s="38"/>
      <c r="AT401" s="38"/>
    </row>
    <row r="402" spans="41:46" x14ac:dyDescent="0.25">
      <c r="AO402" s="38"/>
      <c r="AP402" s="38"/>
      <c r="AQ402" s="38"/>
      <c r="AR402" s="38"/>
      <c r="AS402" s="38"/>
      <c r="AT402" s="38"/>
    </row>
    <row r="403" spans="41:46" x14ac:dyDescent="0.25">
      <c r="AO403" s="38"/>
      <c r="AP403" s="38"/>
      <c r="AQ403" s="38"/>
      <c r="AR403" s="38"/>
      <c r="AS403" s="38"/>
      <c r="AT403" s="38"/>
    </row>
    <row r="404" spans="41:46" x14ac:dyDescent="0.25">
      <c r="AO404" s="38"/>
      <c r="AP404" s="38"/>
      <c r="AQ404" s="38"/>
      <c r="AR404" s="38"/>
      <c r="AS404" s="38"/>
      <c r="AT404" s="38"/>
    </row>
    <row r="405" spans="41:46" x14ac:dyDescent="0.25">
      <c r="AO405" s="38"/>
      <c r="AP405" s="38"/>
      <c r="AQ405" s="38"/>
      <c r="AR405" s="38"/>
      <c r="AS405" s="38"/>
      <c r="AT405" s="38"/>
    </row>
    <row r="406" spans="41:46" x14ac:dyDescent="0.25">
      <c r="AO406" s="38"/>
      <c r="AP406" s="38"/>
      <c r="AQ406" s="38"/>
      <c r="AR406" s="38"/>
      <c r="AS406" s="38"/>
      <c r="AT406" s="38"/>
    </row>
    <row r="407" spans="41:46" x14ac:dyDescent="0.25">
      <c r="AO407" s="38"/>
      <c r="AP407" s="38"/>
      <c r="AQ407" s="38"/>
      <c r="AR407" s="38"/>
      <c r="AS407" s="38"/>
      <c r="AT407" s="38"/>
    </row>
    <row r="408" spans="41:46" x14ac:dyDescent="0.25">
      <c r="AO408" s="38"/>
      <c r="AP408" s="38"/>
      <c r="AQ408" s="38"/>
      <c r="AR408" s="38"/>
      <c r="AS408" s="38"/>
      <c r="AT408" s="38"/>
    </row>
    <row r="409" spans="41:46" x14ac:dyDescent="0.25">
      <c r="AO409" s="38"/>
      <c r="AP409" s="38"/>
      <c r="AQ409" s="38"/>
      <c r="AR409" s="38"/>
      <c r="AS409" s="38"/>
      <c r="AT409" s="38"/>
    </row>
    <row r="410" spans="41:46" x14ac:dyDescent="0.25">
      <c r="AO410" s="38"/>
      <c r="AP410" s="38"/>
      <c r="AQ410" s="38"/>
      <c r="AR410" s="38"/>
      <c r="AS410" s="38"/>
      <c r="AT410" s="38"/>
    </row>
    <row r="411" spans="41:46" x14ac:dyDescent="0.25">
      <c r="AO411" s="38"/>
      <c r="AP411" s="38"/>
      <c r="AQ411" s="38"/>
      <c r="AR411" s="38"/>
      <c r="AS411" s="38"/>
      <c r="AT411" s="38"/>
    </row>
    <row r="412" spans="41:46" x14ac:dyDescent="0.25">
      <c r="AO412" s="38"/>
      <c r="AP412" s="38"/>
      <c r="AQ412" s="38"/>
      <c r="AR412" s="38"/>
      <c r="AS412" s="38"/>
      <c r="AT412" s="38"/>
    </row>
    <row r="413" spans="41:46" x14ac:dyDescent="0.25">
      <c r="AO413" s="38"/>
      <c r="AP413" s="38"/>
      <c r="AQ413" s="38"/>
      <c r="AR413" s="38"/>
      <c r="AS413" s="38"/>
      <c r="AT413" s="38"/>
    </row>
    <row r="414" spans="41:46" x14ac:dyDescent="0.25">
      <c r="AO414" s="38"/>
      <c r="AP414" s="38"/>
      <c r="AQ414" s="38"/>
      <c r="AR414" s="38"/>
      <c r="AS414" s="38"/>
      <c r="AT414" s="38"/>
    </row>
    <row r="415" spans="41:46" x14ac:dyDescent="0.25">
      <c r="AO415" s="38"/>
      <c r="AP415" s="38"/>
      <c r="AQ415" s="38"/>
      <c r="AR415" s="38"/>
      <c r="AS415" s="38"/>
      <c r="AT415" s="38"/>
    </row>
    <row r="416" spans="41:46" x14ac:dyDescent="0.25">
      <c r="AO416" s="38"/>
      <c r="AP416" s="38"/>
      <c r="AQ416" s="38"/>
      <c r="AR416" s="38"/>
      <c r="AS416" s="38"/>
      <c r="AT416" s="38"/>
    </row>
    <row r="417" spans="41:46" x14ac:dyDescent="0.25">
      <c r="AO417" s="38"/>
      <c r="AP417" s="38"/>
      <c r="AQ417" s="38"/>
      <c r="AR417" s="38"/>
      <c r="AS417" s="38"/>
      <c r="AT417" s="38"/>
    </row>
    <row r="418" spans="41:46" x14ac:dyDescent="0.25">
      <c r="AO418" s="38"/>
      <c r="AP418" s="38"/>
      <c r="AQ418" s="38"/>
      <c r="AR418" s="38"/>
      <c r="AS418" s="38"/>
      <c r="AT418" s="38"/>
    </row>
    <row r="419" spans="41:46" x14ac:dyDescent="0.25">
      <c r="AO419" s="38"/>
      <c r="AP419" s="38"/>
      <c r="AQ419" s="38"/>
      <c r="AR419" s="38"/>
      <c r="AS419" s="38"/>
      <c r="AT419" s="38"/>
    </row>
    <row r="420" spans="41:46" x14ac:dyDescent="0.25">
      <c r="AO420" s="38"/>
      <c r="AP420" s="38"/>
      <c r="AQ420" s="38"/>
      <c r="AR420" s="38"/>
      <c r="AS420" s="38"/>
      <c r="AT420" s="38"/>
    </row>
    <row r="421" spans="41:46" x14ac:dyDescent="0.25">
      <c r="AO421" s="38"/>
      <c r="AP421" s="38"/>
      <c r="AQ421" s="38"/>
      <c r="AR421" s="38"/>
      <c r="AS421" s="38"/>
      <c r="AT421" s="38"/>
    </row>
    <row r="422" spans="41:46" x14ac:dyDescent="0.25">
      <c r="AO422" s="38"/>
      <c r="AP422" s="38"/>
      <c r="AQ422" s="38"/>
      <c r="AR422" s="38"/>
      <c r="AS422" s="38"/>
      <c r="AT422" s="38"/>
    </row>
    <row r="423" spans="41:46" x14ac:dyDescent="0.25">
      <c r="AO423" s="38"/>
      <c r="AP423" s="38"/>
      <c r="AQ423" s="38"/>
      <c r="AR423" s="38"/>
      <c r="AS423" s="38"/>
      <c r="AT423" s="38"/>
    </row>
    <row r="424" spans="41:46" x14ac:dyDescent="0.25">
      <c r="AO424" s="38"/>
      <c r="AP424" s="38"/>
      <c r="AQ424" s="38"/>
      <c r="AR424" s="38"/>
      <c r="AS424" s="38"/>
      <c r="AT424" s="38"/>
    </row>
    <row r="425" spans="41:46" x14ac:dyDescent="0.25">
      <c r="AO425" s="38"/>
      <c r="AP425" s="38"/>
      <c r="AQ425" s="38"/>
      <c r="AR425" s="38"/>
      <c r="AS425" s="38"/>
      <c r="AT425" s="38"/>
    </row>
    <row r="426" spans="41:46" x14ac:dyDescent="0.25">
      <c r="AO426" s="38"/>
      <c r="AP426" s="38"/>
      <c r="AQ426" s="38"/>
      <c r="AR426" s="38"/>
      <c r="AS426" s="38"/>
      <c r="AT426" s="38"/>
    </row>
    <row r="427" spans="41:46" x14ac:dyDescent="0.25">
      <c r="AO427" s="38"/>
      <c r="AP427" s="38"/>
      <c r="AQ427" s="38"/>
      <c r="AR427" s="38"/>
      <c r="AS427" s="38"/>
      <c r="AT427" s="38"/>
    </row>
    <row r="428" spans="41:46" x14ac:dyDescent="0.25">
      <c r="AO428" s="38"/>
      <c r="AP428" s="38"/>
      <c r="AQ428" s="38"/>
      <c r="AR428" s="38"/>
      <c r="AS428" s="38"/>
      <c r="AT428" s="38"/>
    </row>
    <row r="429" spans="41:46" x14ac:dyDescent="0.25">
      <c r="AO429" s="38"/>
      <c r="AP429" s="38"/>
      <c r="AQ429" s="38"/>
      <c r="AR429" s="38"/>
      <c r="AS429" s="38"/>
      <c r="AT429" s="38"/>
    </row>
    <row r="430" spans="41:46" x14ac:dyDescent="0.25">
      <c r="AO430" s="38"/>
      <c r="AP430" s="38"/>
      <c r="AQ430" s="38"/>
      <c r="AR430" s="38"/>
      <c r="AS430" s="38"/>
      <c r="AT430" s="38"/>
    </row>
    <row r="431" spans="41:46" x14ac:dyDescent="0.25">
      <c r="AO431" s="38"/>
      <c r="AP431" s="38"/>
      <c r="AQ431" s="38"/>
      <c r="AR431" s="38"/>
      <c r="AS431" s="38"/>
      <c r="AT431" s="38"/>
    </row>
    <row r="432" spans="41:46" x14ac:dyDescent="0.25">
      <c r="AO432" s="38"/>
      <c r="AP432" s="38"/>
      <c r="AQ432" s="38"/>
      <c r="AR432" s="38"/>
      <c r="AS432" s="38"/>
      <c r="AT432" s="38"/>
    </row>
    <row r="433" spans="41:46" x14ac:dyDescent="0.25">
      <c r="AO433" s="38"/>
      <c r="AP433" s="38"/>
      <c r="AQ433" s="38"/>
      <c r="AR433" s="38"/>
      <c r="AS433" s="38"/>
      <c r="AT433" s="38"/>
    </row>
    <row r="434" spans="41:46" x14ac:dyDescent="0.25">
      <c r="AO434" s="38"/>
      <c r="AP434" s="38"/>
      <c r="AQ434" s="38"/>
      <c r="AR434" s="38"/>
      <c r="AS434" s="38"/>
      <c r="AT434" s="38"/>
    </row>
    <row r="435" spans="41:46" x14ac:dyDescent="0.25">
      <c r="AO435" s="38"/>
      <c r="AP435" s="38"/>
      <c r="AQ435" s="38"/>
      <c r="AR435" s="38"/>
      <c r="AS435" s="38"/>
      <c r="AT435" s="38"/>
    </row>
    <row r="436" spans="41:46" x14ac:dyDescent="0.25">
      <c r="AO436" s="38"/>
      <c r="AP436" s="38"/>
      <c r="AQ436" s="38"/>
      <c r="AR436" s="38"/>
      <c r="AS436" s="38"/>
      <c r="AT436" s="38"/>
    </row>
    <row r="437" spans="41:46" x14ac:dyDescent="0.25">
      <c r="AO437" s="38"/>
      <c r="AP437" s="38"/>
      <c r="AQ437" s="38"/>
      <c r="AR437" s="38"/>
      <c r="AS437" s="38"/>
      <c r="AT437" s="38"/>
    </row>
    <row r="438" spans="41:46" x14ac:dyDescent="0.25">
      <c r="AO438" s="38"/>
      <c r="AP438" s="38"/>
      <c r="AQ438" s="38"/>
      <c r="AR438" s="38"/>
      <c r="AS438" s="38"/>
      <c r="AT438" s="38"/>
    </row>
    <row r="439" spans="41:46" x14ac:dyDescent="0.25">
      <c r="AO439" s="38"/>
      <c r="AP439" s="38"/>
      <c r="AQ439" s="38"/>
      <c r="AR439" s="38"/>
      <c r="AS439" s="38"/>
      <c r="AT439" s="38"/>
    </row>
    <row r="440" spans="41:46" x14ac:dyDescent="0.25">
      <c r="AO440" s="38"/>
      <c r="AP440" s="38"/>
      <c r="AQ440" s="38"/>
      <c r="AR440" s="38"/>
      <c r="AS440" s="38"/>
      <c r="AT440" s="38"/>
    </row>
    <row r="441" spans="41:46" x14ac:dyDescent="0.25">
      <c r="AO441" s="38"/>
      <c r="AP441" s="38"/>
      <c r="AQ441" s="38"/>
      <c r="AR441" s="38"/>
      <c r="AS441" s="38"/>
      <c r="AT441" s="38"/>
    </row>
    <row r="442" spans="41:46" x14ac:dyDescent="0.25">
      <c r="AO442" s="38"/>
      <c r="AP442" s="38"/>
      <c r="AQ442" s="38"/>
      <c r="AR442" s="38"/>
      <c r="AS442" s="38"/>
      <c r="AT442" s="38"/>
    </row>
    <row r="443" spans="41:46" x14ac:dyDescent="0.25">
      <c r="AO443" s="38"/>
      <c r="AP443" s="38"/>
      <c r="AQ443" s="38"/>
      <c r="AR443" s="38"/>
      <c r="AS443" s="38"/>
      <c r="AT443" s="38"/>
    </row>
    <row r="444" spans="41:46" x14ac:dyDescent="0.25">
      <c r="AO444" s="38"/>
      <c r="AP444" s="38"/>
      <c r="AQ444" s="38"/>
      <c r="AR444" s="38"/>
      <c r="AS444" s="38"/>
      <c r="AT444" s="38"/>
    </row>
    <row r="445" spans="41:46" x14ac:dyDescent="0.25">
      <c r="AO445" s="38"/>
      <c r="AP445" s="38"/>
      <c r="AQ445" s="38"/>
      <c r="AR445" s="38"/>
      <c r="AS445" s="38"/>
      <c r="AT445" s="38"/>
    </row>
    <row r="446" spans="41:46" x14ac:dyDescent="0.25">
      <c r="AO446" s="38"/>
      <c r="AP446" s="38"/>
      <c r="AQ446" s="38"/>
      <c r="AR446" s="38"/>
      <c r="AS446" s="38"/>
      <c r="AT446" s="38"/>
    </row>
    <row r="447" spans="41:46" x14ac:dyDescent="0.25">
      <c r="AO447" s="38"/>
      <c r="AP447" s="38"/>
      <c r="AQ447" s="38"/>
      <c r="AR447" s="38"/>
      <c r="AS447" s="38"/>
      <c r="AT447" s="38"/>
    </row>
    <row r="448" spans="41:46" x14ac:dyDescent="0.25">
      <c r="AO448" s="38"/>
      <c r="AP448" s="38"/>
      <c r="AQ448" s="38"/>
      <c r="AR448" s="38"/>
      <c r="AS448" s="38"/>
      <c r="AT448" s="38"/>
    </row>
    <row r="449" spans="41:46" x14ac:dyDescent="0.25">
      <c r="AO449" s="38"/>
      <c r="AP449" s="38"/>
      <c r="AQ449" s="38"/>
      <c r="AR449" s="38"/>
      <c r="AS449" s="38"/>
      <c r="AT449" s="38"/>
    </row>
    <row r="450" spans="41:46" x14ac:dyDescent="0.25">
      <c r="AO450" s="38"/>
      <c r="AP450" s="38"/>
      <c r="AQ450" s="38"/>
      <c r="AR450" s="38"/>
      <c r="AS450" s="38"/>
      <c r="AT450" s="38"/>
    </row>
    <row r="451" spans="41:46" x14ac:dyDescent="0.25">
      <c r="AO451" s="38"/>
      <c r="AP451" s="38"/>
      <c r="AQ451" s="38"/>
      <c r="AR451" s="38"/>
      <c r="AS451" s="38"/>
      <c r="AT451" s="38"/>
    </row>
    <row r="452" spans="41:46" x14ac:dyDescent="0.25">
      <c r="AO452" s="38"/>
      <c r="AP452" s="38"/>
      <c r="AQ452" s="38"/>
      <c r="AR452" s="38"/>
      <c r="AS452" s="38"/>
      <c r="AT452" s="38"/>
    </row>
    <row r="453" spans="41:46" x14ac:dyDescent="0.25">
      <c r="AO453" s="38"/>
      <c r="AP453" s="38"/>
      <c r="AQ453" s="38"/>
      <c r="AR453" s="38"/>
      <c r="AS453" s="38"/>
      <c r="AT453" s="38"/>
    </row>
    <row r="454" spans="41:46" x14ac:dyDescent="0.25">
      <c r="AO454" s="38"/>
      <c r="AP454" s="38"/>
      <c r="AQ454" s="38"/>
      <c r="AR454" s="38"/>
      <c r="AS454" s="38"/>
      <c r="AT454" s="38"/>
    </row>
    <row r="455" spans="41:46" x14ac:dyDescent="0.25">
      <c r="AO455" s="38"/>
      <c r="AP455" s="38"/>
      <c r="AQ455" s="38"/>
      <c r="AR455" s="38"/>
      <c r="AS455" s="38"/>
      <c r="AT455" s="38"/>
    </row>
    <row r="456" spans="41:46" x14ac:dyDescent="0.25">
      <c r="AO456" s="38"/>
      <c r="AP456" s="38"/>
      <c r="AQ456" s="38"/>
      <c r="AR456" s="38"/>
      <c r="AS456" s="38"/>
      <c r="AT456" s="38"/>
    </row>
    <row r="457" spans="41:46" x14ac:dyDescent="0.25">
      <c r="AO457" s="38"/>
      <c r="AP457" s="38"/>
      <c r="AQ457" s="38"/>
      <c r="AR457" s="38"/>
      <c r="AS457" s="38"/>
      <c r="AT457" s="38"/>
    </row>
    <row r="458" spans="41:46" x14ac:dyDescent="0.25">
      <c r="AO458" s="38"/>
      <c r="AP458" s="38"/>
      <c r="AQ458" s="38"/>
      <c r="AR458" s="38"/>
      <c r="AS458" s="38"/>
      <c r="AT458" s="38"/>
    </row>
    <row r="459" spans="41:46" x14ac:dyDescent="0.25">
      <c r="AO459" s="38"/>
      <c r="AP459" s="38"/>
      <c r="AQ459" s="38"/>
      <c r="AR459" s="38"/>
      <c r="AS459" s="38"/>
      <c r="AT459" s="38"/>
    </row>
    <row r="460" spans="41:46" x14ac:dyDescent="0.25">
      <c r="AO460" s="38"/>
      <c r="AP460" s="38"/>
      <c r="AQ460" s="38"/>
      <c r="AR460" s="38"/>
      <c r="AS460" s="38"/>
      <c r="AT460" s="38"/>
    </row>
    <row r="461" spans="41:46" x14ac:dyDescent="0.25">
      <c r="AO461" s="38"/>
      <c r="AP461" s="38"/>
      <c r="AQ461" s="38"/>
      <c r="AR461" s="38"/>
      <c r="AS461" s="38"/>
      <c r="AT461" s="38"/>
    </row>
    <row r="462" spans="41:46" x14ac:dyDescent="0.25">
      <c r="AO462" s="38"/>
      <c r="AP462" s="38"/>
      <c r="AQ462" s="38"/>
      <c r="AR462" s="38"/>
      <c r="AS462" s="38"/>
      <c r="AT462" s="38"/>
    </row>
    <row r="463" spans="41:46" x14ac:dyDescent="0.25">
      <c r="AO463" s="38"/>
      <c r="AP463" s="38"/>
      <c r="AQ463" s="38"/>
      <c r="AR463" s="38"/>
      <c r="AS463" s="38"/>
      <c r="AT463" s="38"/>
    </row>
    <row r="464" spans="41:46" x14ac:dyDescent="0.25">
      <c r="AO464" s="38"/>
      <c r="AP464" s="38"/>
      <c r="AQ464" s="38"/>
      <c r="AR464" s="38"/>
      <c r="AS464" s="38"/>
      <c r="AT464" s="38"/>
    </row>
    <row r="465" spans="41:46" x14ac:dyDescent="0.25">
      <c r="AO465" s="38"/>
      <c r="AP465" s="38"/>
      <c r="AQ465" s="38"/>
      <c r="AR465" s="38"/>
      <c r="AS465" s="38"/>
      <c r="AT465" s="38"/>
    </row>
    <row r="466" spans="41:46" x14ac:dyDescent="0.25">
      <c r="AO466" s="38"/>
      <c r="AP466" s="38"/>
      <c r="AQ466" s="38"/>
      <c r="AR466" s="38"/>
      <c r="AS466" s="38"/>
      <c r="AT466" s="38"/>
    </row>
    <row r="467" spans="41:46" x14ac:dyDescent="0.25">
      <c r="AO467" s="38"/>
      <c r="AP467" s="38"/>
      <c r="AQ467" s="38"/>
      <c r="AR467" s="38"/>
      <c r="AS467" s="38"/>
      <c r="AT467" s="38"/>
    </row>
    <row r="468" spans="41:46" x14ac:dyDescent="0.25">
      <c r="AO468" s="38"/>
      <c r="AP468" s="38"/>
      <c r="AQ468" s="38"/>
      <c r="AR468" s="38"/>
      <c r="AS468" s="38"/>
      <c r="AT468" s="38"/>
    </row>
    <row r="469" spans="41:46" x14ac:dyDescent="0.25">
      <c r="AO469" s="38"/>
      <c r="AP469" s="38"/>
      <c r="AQ469" s="38"/>
      <c r="AR469" s="38"/>
      <c r="AS469" s="38"/>
      <c r="AT469" s="38"/>
    </row>
    <row r="470" spans="41:46" x14ac:dyDescent="0.25">
      <c r="AO470" s="38"/>
      <c r="AP470" s="38"/>
      <c r="AQ470" s="38"/>
      <c r="AR470" s="38"/>
      <c r="AS470" s="38"/>
      <c r="AT470" s="38"/>
    </row>
    <row r="471" spans="41:46" x14ac:dyDescent="0.25">
      <c r="AO471" s="38"/>
      <c r="AP471" s="38"/>
      <c r="AQ471" s="38"/>
      <c r="AR471" s="38"/>
      <c r="AS471" s="38"/>
      <c r="AT471" s="38"/>
    </row>
    <row r="472" spans="41:46" x14ac:dyDescent="0.25">
      <c r="AO472" s="38"/>
      <c r="AP472" s="38"/>
      <c r="AQ472" s="38"/>
      <c r="AR472" s="38"/>
      <c r="AS472" s="38"/>
      <c r="AT472" s="38"/>
    </row>
    <row r="473" spans="41:46" x14ac:dyDescent="0.25">
      <c r="AO473" s="38"/>
      <c r="AP473" s="38"/>
      <c r="AQ473" s="38"/>
      <c r="AR473" s="38"/>
      <c r="AS473" s="38"/>
      <c r="AT473" s="38"/>
    </row>
    <row r="474" spans="41:46" x14ac:dyDescent="0.25">
      <c r="AO474" s="38"/>
      <c r="AP474" s="38"/>
      <c r="AQ474" s="38"/>
      <c r="AR474" s="38"/>
      <c r="AS474" s="38"/>
      <c r="AT474" s="38"/>
    </row>
    <row r="475" spans="41:46" x14ac:dyDescent="0.25">
      <c r="AO475" s="38"/>
      <c r="AP475" s="38"/>
      <c r="AQ475" s="38"/>
      <c r="AR475" s="38"/>
      <c r="AS475" s="38"/>
      <c r="AT475" s="38"/>
    </row>
    <row r="476" spans="41:46" x14ac:dyDescent="0.25">
      <c r="AO476" s="38"/>
      <c r="AP476" s="38"/>
      <c r="AQ476" s="38"/>
      <c r="AR476" s="38"/>
      <c r="AS476" s="38"/>
      <c r="AT476" s="38"/>
    </row>
    <row r="477" spans="41:46" x14ac:dyDescent="0.25">
      <c r="AO477" s="38"/>
      <c r="AP477" s="38"/>
      <c r="AQ477" s="38"/>
      <c r="AR477" s="38"/>
      <c r="AS477" s="38"/>
      <c r="AT477" s="38"/>
    </row>
    <row r="478" spans="41:46" x14ac:dyDescent="0.25">
      <c r="AO478" s="38"/>
      <c r="AP478" s="38"/>
      <c r="AQ478" s="38"/>
      <c r="AR478" s="38"/>
      <c r="AS478" s="38"/>
      <c r="AT478" s="38"/>
    </row>
    <row r="479" spans="41:46" x14ac:dyDescent="0.25">
      <c r="AO479" s="38"/>
      <c r="AP479" s="38"/>
      <c r="AQ479" s="38"/>
      <c r="AR479" s="38"/>
      <c r="AS479" s="38"/>
      <c r="AT479" s="38"/>
    </row>
    <row r="480" spans="41:46" x14ac:dyDescent="0.25">
      <c r="AO480" s="38"/>
      <c r="AP480" s="38"/>
      <c r="AQ480" s="38"/>
      <c r="AR480" s="38"/>
      <c r="AS480" s="38"/>
      <c r="AT480" s="38"/>
    </row>
    <row r="481" spans="41:46" x14ac:dyDescent="0.25">
      <c r="AO481" s="38"/>
      <c r="AP481" s="38"/>
      <c r="AQ481" s="38"/>
      <c r="AR481" s="38"/>
      <c r="AS481" s="38"/>
      <c r="AT481" s="38"/>
    </row>
    <row r="482" spans="41:46" x14ac:dyDescent="0.25">
      <c r="AO482" s="38"/>
      <c r="AP482" s="38"/>
      <c r="AQ482" s="38"/>
      <c r="AR482" s="38"/>
      <c r="AS482" s="38"/>
      <c r="AT482" s="38"/>
    </row>
    <row r="483" spans="41:46" x14ac:dyDescent="0.25">
      <c r="AO483" s="38"/>
      <c r="AP483" s="38"/>
      <c r="AQ483" s="38"/>
      <c r="AR483" s="38"/>
      <c r="AS483" s="38"/>
      <c r="AT483" s="38"/>
    </row>
    <row r="484" spans="41:46" x14ac:dyDescent="0.25">
      <c r="AO484" s="38"/>
      <c r="AP484" s="38"/>
      <c r="AQ484" s="38"/>
      <c r="AR484" s="38"/>
      <c r="AS484" s="38"/>
      <c r="AT484" s="38"/>
    </row>
    <row r="485" spans="41:46" x14ac:dyDescent="0.25">
      <c r="AO485" s="38"/>
      <c r="AP485" s="38"/>
      <c r="AQ485" s="38"/>
      <c r="AR485" s="38"/>
      <c r="AS485" s="38"/>
      <c r="AT485" s="38"/>
    </row>
    <row r="486" spans="41:46" x14ac:dyDescent="0.25">
      <c r="AO486" s="38"/>
      <c r="AP486" s="38"/>
      <c r="AQ486" s="38"/>
      <c r="AR486" s="38"/>
      <c r="AS486" s="38"/>
      <c r="AT486" s="38"/>
    </row>
    <row r="487" spans="41:46" x14ac:dyDescent="0.25">
      <c r="AO487" s="38"/>
      <c r="AP487" s="38"/>
      <c r="AQ487" s="38"/>
      <c r="AR487" s="38"/>
      <c r="AS487" s="38"/>
      <c r="AT487" s="38"/>
    </row>
    <row r="488" spans="41:46" x14ac:dyDescent="0.25">
      <c r="AO488" s="38"/>
      <c r="AP488" s="38"/>
      <c r="AQ488" s="38"/>
      <c r="AR488" s="38"/>
      <c r="AS488" s="38"/>
      <c r="AT488" s="38"/>
    </row>
    <row r="489" spans="41:46" x14ac:dyDescent="0.25">
      <c r="AO489" s="38"/>
      <c r="AP489" s="38"/>
      <c r="AQ489" s="38"/>
      <c r="AR489" s="38"/>
      <c r="AS489" s="38"/>
      <c r="AT489" s="38"/>
    </row>
    <row r="490" spans="41:46" x14ac:dyDescent="0.25">
      <c r="AO490" s="38"/>
      <c r="AP490" s="38"/>
      <c r="AQ490" s="38"/>
      <c r="AR490" s="38"/>
      <c r="AS490" s="38"/>
      <c r="AT490" s="38"/>
    </row>
    <row r="491" spans="41:46" x14ac:dyDescent="0.25">
      <c r="AO491" s="38"/>
      <c r="AP491" s="38"/>
      <c r="AQ491" s="38"/>
      <c r="AR491" s="38"/>
      <c r="AS491" s="38"/>
      <c r="AT491" s="38"/>
    </row>
    <row r="492" spans="41:46" x14ac:dyDescent="0.25">
      <c r="AO492" s="38"/>
      <c r="AP492" s="38"/>
      <c r="AQ492" s="38"/>
      <c r="AR492" s="38"/>
      <c r="AS492" s="38"/>
      <c r="AT492" s="38"/>
    </row>
    <row r="493" spans="41:46" x14ac:dyDescent="0.25">
      <c r="AO493" s="38"/>
      <c r="AP493" s="38"/>
      <c r="AQ493" s="38"/>
      <c r="AR493" s="38"/>
      <c r="AS493" s="38"/>
      <c r="AT493" s="38"/>
    </row>
    <row r="494" spans="41:46" x14ac:dyDescent="0.25">
      <c r="AO494" s="38"/>
      <c r="AP494" s="38"/>
      <c r="AQ494" s="38"/>
      <c r="AR494" s="38"/>
      <c r="AS494" s="38"/>
      <c r="AT494" s="38"/>
    </row>
    <row r="495" spans="41:46" x14ac:dyDescent="0.25">
      <c r="AO495" s="38"/>
      <c r="AP495" s="38"/>
      <c r="AQ495" s="38"/>
      <c r="AR495" s="38"/>
      <c r="AS495" s="38"/>
      <c r="AT495" s="38"/>
    </row>
    <row r="496" spans="41:46" x14ac:dyDescent="0.25">
      <c r="AO496" s="38"/>
      <c r="AP496" s="38"/>
      <c r="AQ496" s="38"/>
      <c r="AR496" s="38"/>
      <c r="AS496" s="38"/>
      <c r="AT496" s="38"/>
    </row>
    <row r="497" spans="41:46" x14ac:dyDescent="0.25">
      <c r="AO497" s="38"/>
      <c r="AP497" s="38"/>
      <c r="AQ497" s="38"/>
      <c r="AR497" s="38"/>
      <c r="AS497" s="38"/>
      <c r="AT497" s="38"/>
    </row>
    <row r="498" spans="41:46" x14ac:dyDescent="0.25">
      <c r="AO498" s="38"/>
      <c r="AP498" s="38"/>
      <c r="AQ498" s="38"/>
      <c r="AR498" s="38"/>
      <c r="AS498" s="38"/>
      <c r="AT498" s="38"/>
    </row>
    <row r="499" spans="41:46" x14ac:dyDescent="0.25">
      <c r="AO499" s="38"/>
      <c r="AP499" s="38"/>
      <c r="AQ499" s="38"/>
      <c r="AR499" s="38"/>
      <c r="AS499" s="38"/>
      <c r="AT499" s="38"/>
    </row>
    <row r="500" spans="41:46" x14ac:dyDescent="0.25">
      <c r="AO500" s="38"/>
      <c r="AP500" s="38"/>
      <c r="AQ500" s="38"/>
      <c r="AR500" s="38"/>
      <c r="AS500" s="38"/>
      <c r="AT500" s="38"/>
    </row>
    <row r="501" spans="41:46" x14ac:dyDescent="0.25">
      <c r="AO501" s="38"/>
      <c r="AP501" s="38"/>
      <c r="AQ501" s="38"/>
      <c r="AR501" s="38"/>
      <c r="AS501" s="38"/>
      <c r="AT501" s="38"/>
    </row>
    <row r="502" spans="41:46" x14ac:dyDescent="0.25">
      <c r="AO502" s="38"/>
      <c r="AP502" s="38"/>
      <c r="AQ502" s="38"/>
      <c r="AR502" s="38"/>
      <c r="AS502" s="38"/>
      <c r="AT502" s="38"/>
    </row>
    <row r="503" spans="41:46" x14ac:dyDescent="0.25">
      <c r="AO503" s="38"/>
      <c r="AP503" s="38"/>
      <c r="AQ503" s="38"/>
      <c r="AR503" s="38"/>
      <c r="AS503" s="38"/>
      <c r="AT503" s="38"/>
    </row>
    <row r="504" spans="41:46" x14ac:dyDescent="0.25">
      <c r="AO504" s="38"/>
      <c r="AP504" s="38"/>
      <c r="AQ504" s="38"/>
      <c r="AR504" s="38"/>
      <c r="AS504" s="38"/>
      <c r="AT504" s="38"/>
    </row>
    <row r="505" spans="41:46" x14ac:dyDescent="0.25">
      <c r="AO505" s="38"/>
      <c r="AP505" s="38"/>
      <c r="AQ505" s="38"/>
      <c r="AR505" s="38"/>
      <c r="AS505" s="38"/>
      <c r="AT505" s="38"/>
    </row>
    <row r="506" spans="41:46" x14ac:dyDescent="0.25">
      <c r="AO506" s="38"/>
      <c r="AP506" s="38"/>
      <c r="AQ506" s="38"/>
      <c r="AR506" s="38"/>
      <c r="AS506" s="38"/>
      <c r="AT506" s="38"/>
    </row>
    <row r="507" spans="41:46" x14ac:dyDescent="0.25">
      <c r="AO507" s="38"/>
      <c r="AP507" s="38"/>
      <c r="AQ507" s="38"/>
      <c r="AR507" s="38"/>
      <c r="AS507" s="38"/>
      <c r="AT507" s="38"/>
    </row>
    <row r="508" spans="41:46" x14ac:dyDescent="0.25">
      <c r="AO508" s="38"/>
      <c r="AP508" s="38"/>
      <c r="AQ508" s="38"/>
      <c r="AR508" s="38"/>
      <c r="AS508" s="38"/>
      <c r="AT508" s="38"/>
    </row>
    <row r="509" spans="41:46" x14ac:dyDescent="0.25">
      <c r="AO509" s="38"/>
      <c r="AP509" s="38"/>
      <c r="AQ509" s="38"/>
      <c r="AR509" s="38"/>
      <c r="AS509" s="38"/>
      <c r="AT509" s="38"/>
    </row>
    <row r="510" spans="41:46" x14ac:dyDescent="0.25">
      <c r="AO510" s="38"/>
      <c r="AP510" s="38"/>
      <c r="AQ510" s="38"/>
      <c r="AR510" s="38"/>
      <c r="AS510" s="38"/>
      <c r="AT510" s="38"/>
    </row>
    <row r="511" spans="41:46" x14ac:dyDescent="0.25">
      <c r="AO511" s="38"/>
      <c r="AP511" s="38"/>
      <c r="AQ511" s="38"/>
      <c r="AR511" s="38"/>
      <c r="AS511" s="38"/>
      <c r="AT511" s="38"/>
    </row>
    <row r="512" spans="41:46" x14ac:dyDescent="0.25">
      <c r="AO512" s="38"/>
      <c r="AP512" s="38"/>
      <c r="AQ512" s="38"/>
      <c r="AR512" s="38"/>
      <c r="AS512" s="38"/>
      <c r="AT512" s="38"/>
    </row>
    <row r="513" spans="41:46" x14ac:dyDescent="0.25">
      <c r="AO513" s="38"/>
      <c r="AP513" s="38"/>
      <c r="AQ513" s="38"/>
      <c r="AR513" s="38"/>
      <c r="AS513" s="38"/>
      <c r="AT513" s="38"/>
    </row>
    <row r="514" spans="41:46" x14ac:dyDescent="0.25">
      <c r="AO514" s="38"/>
      <c r="AP514" s="38"/>
      <c r="AQ514" s="38"/>
      <c r="AR514" s="38"/>
      <c r="AS514" s="38"/>
      <c r="AT514" s="38"/>
    </row>
    <row r="515" spans="41:46" x14ac:dyDescent="0.25">
      <c r="AO515" s="38"/>
      <c r="AP515" s="38"/>
      <c r="AQ515" s="38"/>
      <c r="AR515" s="38"/>
      <c r="AS515" s="38"/>
      <c r="AT515" s="38"/>
    </row>
    <row r="516" spans="41:46" x14ac:dyDescent="0.25">
      <c r="AO516" s="38"/>
      <c r="AP516" s="38"/>
      <c r="AQ516" s="38"/>
      <c r="AR516" s="38"/>
      <c r="AS516" s="38"/>
      <c r="AT516" s="38"/>
    </row>
    <row r="517" spans="41:46" x14ac:dyDescent="0.25">
      <c r="AO517" s="38"/>
      <c r="AP517" s="38"/>
      <c r="AQ517" s="38"/>
      <c r="AR517" s="38"/>
      <c r="AS517" s="38"/>
      <c r="AT517" s="38"/>
    </row>
    <row r="518" spans="41:46" x14ac:dyDescent="0.25">
      <c r="AO518" s="38"/>
      <c r="AP518" s="38"/>
      <c r="AQ518" s="38"/>
      <c r="AR518" s="38"/>
      <c r="AS518" s="38"/>
      <c r="AT518" s="38"/>
    </row>
    <row r="519" spans="41:46" x14ac:dyDescent="0.25">
      <c r="AO519" s="38"/>
      <c r="AP519" s="38"/>
      <c r="AQ519" s="38"/>
      <c r="AR519" s="38"/>
      <c r="AS519" s="38"/>
      <c r="AT519" s="38"/>
    </row>
    <row r="520" spans="41:46" x14ac:dyDescent="0.25">
      <c r="AO520" s="38"/>
      <c r="AP520" s="38"/>
      <c r="AQ520" s="38"/>
      <c r="AR520" s="38"/>
      <c r="AS520" s="38"/>
      <c r="AT520" s="38"/>
    </row>
    <row r="521" spans="41:46" x14ac:dyDescent="0.25">
      <c r="AO521" s="38"/>
      <c r="AP521" s="38"/>
      <c r="AQ521" s="38"/>
      <c r="AR521" s="38"/>
      <c r="AS521" s="38"/>
      <c r="AT521" s="38"/>
    </row>
    <row r="522" spans="41:46" x14ac:dyDescent="0.25">
      <c r="AO522" s="38"/>
      <c r="AP522" s="38"/>
      <c r="AQ522" s="38"/>
      <c r="AR522" s="38"/>
      <c r="AS522" s="38"/>
      <c r="AT522" s="38"/>
    </row>
    <row r="523" spans="41:46" x14ac:dyDescent="0.25">
      <c r="AO523" s="38"/>
      <c r="AP523" s="38"/>
      <c r="AQ523" s="38"/>
      <c r="AR523" s="38"/>
      <c r="AS523" s="38"/>
      <c r="AT523" s="38"/>
    </row>
    <row r="524" spans="41:46" x14ac:dyDescent="0.25">
      <c r="AO524" s="38"/>
      <c r="AP524" s="38"/>
      <c r="AQ524" s="38"/>
      <c r="AR524" s="38"/>
      <c r="AS524" s="38"/>
      <c r="AT524" s="38"/>
    </row>
    <row r="525" spans="41:46" x14ac:dyDescent="0.25">
      <c r="AO525" s="38"/>
      <c r="AP525" s="38"/>
      <c r="AQ525" s="38"/>
      <c r="AR525" s="38"/>
      <c r="AS525" s="38"/>
      <c r="AT525" s="38"/>
    </row>
    <row r="526" spans="41:46" x14ac:dyDescent="0.25">
      <c r="AO526" s="38"/>
      <c r="AP526" s="38"/>
      <c r="AQ526" s="38"/>
      <c r="AR526" s="38"/>
      <c r="AS526" s="38"/>
      <c r="AT526" s="38"/>
    </row>
    <row r="527" spans="41:46" x14ac:dyDescent="0.25">
      <c r="AO527" s="38"/>
      <c r="AP527" s="38"/>
      <c r="AQ527" s="38"/>
      <c r="AR527" s="38"/>
      <c r="AS527" s="38"/>
      <c r="AT527" s="38"/>
    </row>
    <row r="528" spans="41:46" x14ac:dyDescent="0.25">
      <c r="AO528" s="38"/>
      <c r="AP528" s="38"/>
      <c r="AQ528" s="38"/>
      <c r="AR528" s="38"/>
      <c r="AS528" s="38"/>
      <c r="AT528" s="38"/>
    </row>
    <row r="529" spans="41:46" x14ac:dyDescent="0.25">
      <c r="AO529" s="38"/>
      <c r="AP529" s="38"/>
      <c r="AQ529" s="38"/>
      <c r="AR529" s="38"/>
      <c r="AS529" s="38"/>
      <c r="AT529" s="38"/>
    </row>
    <row r="530" spans="41:46" x14ac:dyDescent="0.25">
      <c r="AO530" s="38"/>
      <c r="AP530" s="38"/>
      <c r="AQ530" s="38"/>
      <c r="AR530" s="38"/>
      <c r="AS530" s="38"/>
      <c r="AT530" s="38"/>
    </row>
    <row r="531" spans="41:46" x14ac:dyDescent="0.25">
      <c r="AO531" s="38"/>
      <c r="AP531" s="38"/>
      <c r="AQ531" s="38"/>
      <c r="AR531" s="38"/>
      <c r="AS531" s="38"/>
      <c r="AT531" s="38"/>
    </row>
    <row r="532" spans="41:46" x14ac:dyDescent="0.25">
      <c r="AO532" s="38"/>
      <c r="AP532" s="38"/>
      <c r="AQ532" s="38"/>
      <c r="AR532" s="38"/>
      <c r="AS532" s="38"/>
      <c r="AT532" s="38"/>
    </row>
    <row r="533" spans="41:46" x14ac:dyDescent="0.25">
      <c r="AO533" s="38"/>
      <c r="AP533" s="38"/>
      <c r="AQ533" s="38"/>
      <c r="AR533" s="38"/>
      <c r="AS533" s="38"/>
      <c r="AT533" s="38"/>
    </row>
    <row r="534" spans="41:46" x14ac:dyDescent="0.25">
      <c r="AO534" s="38"/>
      <c r="AP534" s="38"/>
      <c r="AQ534" s="38"/>
      <c r="AR534" s="38"/>
      <c r="AS534" s="38"/>
      <c r="AT534" s="38"/>
    </row>
    <row r="535" spans="41:46" x14ac:dyDescent="0.25">
      <c r="AO535" s="38"/>
      <c r="AP535" s="38"/>
      <c r="AQ535" s="38"/>
      <c r="AR535" s="38"/>
      <c r="AS535" s="38"/>
      <c r="AT535" s="38"/>
    </row>
    <row r="536" spans="41:46" x14ac:dyDescent="0.25">
      <c r="AO536" s="38"/>
      <c r="AP536" s="38"/>
      <c r="AQ536" s="38"/>
      <c r="AR536" s="38"/>
      <c r="AS536" s="38"/>
      <c r="AT536" s="38"/>
    </row>
    <row r="537" spans="41:46" x14ac:dyDescent="0.25">
      <c r="AO537" s="38"/>
      <c r="AP537" s="38"/>
      <c r="AQ537" s="38"/>
      <c r="AR537" s="38"/>
      <c r="AS537" s="38"/>
      <c r="AT537" s="38"/>
    </row>
    <row r="538" spans="41:46" x14ac:dyDescent="0.25">
      <c r="AO538" s="38"/>
      <c r="AP538" s="38"/>
      <c r="AQ538" s="38"/>
      <c r="AR538" s="38"/>
      <c r="AS538" s="38"/>
      <c r="AT538" s="38"/>
    </row>
    <row r="539" spans="41:46" x14ac:dyDescent="0.25">
      <c r="AO539" s="38"/>
      <c r="AP539" s="38"/>
      <c r="AQ539" s="38"/>
      <c r="AR539" s="38"/>
      <c r="AS539" s="38"/>
      <c r="AT539" s="38"/>
    </row>
    <row r="540" spans="41:46" x14ac:dyDescent="0.25">
      <c r="AO540" s="38"/>
      <c r="AP540" s="38"/>
      <c r="AQ540" s="38"/>
      <c r="AR540" s="38"/>
      <c r="AS540" s="38"/>
      <c r="AT540" s="38"/>
    </row>
    <row r="541" spans="41:46" x14ac:dyDescent="0.25">
      <c r="AO541" s="38"/>
      <c r="AP541" s="38"/>
      <c r="AQ541" s="38"/>
      <c r="AR541" s="38"/>
      <c r="AS541" s="38"/>
      <c r="AT541" s="38"/>
    </row>
    <row r="542" spans="41:46" x14ac:dyDescent="0.25">
      <c r="AO542" s="38"/>
      <c r="AP542" s="38"/>
      <c r="AQ542" s="38"/>
      <c r="AR542" s="38"/>
      <c r="AS542" s="38"/>
      <c r="AT542" s="38"/>
    </row>
    <row r="543" spans="41:46" x14ac:dyDescent="0.25">
      <c r="AO543" s="38"/>
      <c r="AP543" s="38"/>
      <c r="AQ543" s="38"/>
      <c r="AR543" s="38"/>
      <c r="AS543" s="38"/>
      <c r="AT543" s="38"/>
    </row>
    <row r="544" spans="41:46" x14ac:dyDescent="0.25">
      <c r="AO544" s="38"/>
      <c r="AP544" s="38"/>
      <c r="AQ544" s="38"/>
      <c r="AR544" s="38"/>
      <c r="AS544" s="38"/>
      <c r="AT544" s="38"/>
    </row>
    <row r="545" spans="41:46" x14ac:dyDescent="0.25">
      <c r="AO545" s="38"/>
      <c r="AP545" s="38"/>
      <c r="AQ545" s="38"/>
      <c r="AR545" s="38"/>
      <c r="AS545" s="38"/>
      <c r="AT545" s="38"/>
    </row>
    <row r="546" spans="41:46" x14ac:dyDescent="0.25">
      <c r="AO546" s="38"/>
      <c r="AP546" s="38"/>
      <c r="AQ546" s="38"/>
      <c r="AR546" s="38"/>
      <c r="AS546" s="38"/>
      <c r="AT546" s="38"/>
    </row>
    <row r="547" spans="41:46" x14ac:dyDescent="0.25">
      <c r="AO547" s="38"/>
      <c r="AP547" s="38"/>
      <c r="AQ547" s="38"/>
      <c r="AR547" s="38"/>
      <c r="AS547" s="38"/>
      <c r="AT547" s="38"/>
    </row>
    <row r="548" spans="41:46" x14ac:dyDescent="0.25">
      <c r="AO548" s="38"/>
      <c r="AP548" s="38"/>
      <c r="AQ548" s="38"/>
      <c r="AR548" s="38"/>
      <c r="AS548" s="38"/>
      <c r="AT548" s="38"/>
    </row>
    <row r="549" spans="41:46" x14ac:dyDescent="0.25">
      <c r="AO549" s="38"/>
      <c r="AP549" s="38"/>
      <c r="AQ549" s="38"/>
      <c r="AR549" s="38"/>
      <c r="AS549" s="38"/>
      <c r="AT549" s="38"/>
    </row>
    <row r="550" spans="41:46" x14ac:dyDescent="0.25">
      <c r="AO550" s="38"/>
      <c r="AP550" s="38"/>
      <c r="AQ550" s="38"/>
      <c r="AR550" s="38"/>
      <c r="AS550" s="38"/>
      <c r="AT550" s="38"/>
    </row>
    <row r="551" spans="41:46" x14ac:dyDescent="0.25">
      <c r="AO551" s="38"/>
      <c r="AP551" s="38"/>
      <c r="AQ551" s="38"/>
      <c r="AR551" s="38"/>
      <c r="AS551" s="38"/>
      <c r="AT551" s="38"/>
    </row>
    <row r="552" spans="41:46" x14ac:dyDescent="0.25">
      <c r="AO552" s="38"/>
      <c r="AP552" s="38"/>
      <c r="AQ552" s="38"/>
      <c r="AR552" s="38"/>
      <c r="AS552" s="38"/>
      <c r="AT552" s="38"/>
    </row>
    <row r="553" spans="41:46" x14ac:dyDescent="0.25">
      <c r="AO553" s="38"/>
      <c r="AP553" s="38"/>
      <c r="AQ553" s="38"/>
      <c r="AR553" s="38"/>
      <c r="AS553" s="38"/>
      <c r="AT553" s="38"/>
    </row>
    <row r="554" spans="41:46" x14ac:dyDescent="0.25">
      <c r="AO554" s="38"/>
      <c r="AP554" s="38"/>
      <c r="AQ554" s="38"/>
      <c r="AR554" s="38"/>
      <c r="AS554" s="38"/>
      <c r="AT554" s="38"/>
    </row>
    <row r="555" spans="41:46" x14ac:dyDescent="0.25">
      <c r="AO555" s="38"/>
      <c r="AP555" s="38"/>
      <c r="AQ555" s="38"/>
      <c r="AR555" s="38"/>
      <c r="AS555" s="38"/>
      <c r="AT555" s="38"/>
    </row>
    <row r="556" spans="41:46" x14ac:dyDescent="0.25">
      <c r="AO556" s="38"/>
      <c r="AP556" s="38"/>
      <c r="AQ556" s="38"/>
      <c r="AR556" s="38"/>
      <c r="AS556" s="38"/>
      <c r="AT556" s="38"/>
    </row>
    <row r="557" spans="41:46" x14ac:dyDescent="0.25">
      <c r="AO557" s="38"/>
      <c r="AP557" s="38"/>
      <c r="AQ557" s="38"/>
      <c r="AR557" s="38"/>
      <c r="AS557" s="38"/>
      <c r="AT557" s="38"/>
    </row>
    <row r="558" spans="41:46" x14ac:dyDescent="0.25">
      <c r="AO558" s="38"/>
      <c r="AP558" s="38"/>
      <c r="AQ558" s="38"/>
      <c r="AR558" s="38"/>
      <c r="AS558" s="38"/>
      <c r="AT558" s="38"/>
    </row>
    <row r="559" spans="41:46" x14ac:dyDescent="0.25">
      <c r="AO559" s="38"/>
      <c r="AP559" s="38"/>
      <c r="AQ559" s="38"/>
      <c r="AR559" s="38"/>
      <c r="AS559" s="38"/>
      <c r="AT559" s="38"/>
    </row>
    <row r="560" spans="41:46" x14ac:dyDescent="0.25">
      <c r="AO560" s="38"/>
      <c r="AP560" s="38"/>
      <c r="AQ560" s="38"/>
      <c r="AR560" s="38"/>
      <c r="AS560" s="38"/>
      <c r="AT560" s="38"/>
    </row>
    <row r="561" spans="41:46" x14ac:dyDescent="0.25">
      <c r="AO561" s="38"/>
      <c r="AP561" s="38"/>
      <c r="AQ561" s="38"/>
      <c r="AR561" s="38"/>
      <c r="AS561" s="38"/>
      <c r="AT561" s="38"/>
    </row>
    <row r="562" spans="41:46" x14ac:dyDescent="0.25">
      <c r="AO562" s="38"/>
      <c r="AP562" s="38"/>
      <c r="AQ562" s="38"/>
      <c r="AR562" s="38"/>
      <c r="AS562" s="38"/>
      <c r="AT562" s="38"/>
    </row>
    <row r="563" spans="41:46" x14ac:dyDescent="0.25">
      <c r="AO563" s="38"/>
      <c r="AP563" s="38"/>
      <c r="AQ563" s="38"/>
      <c r="AR563" s="38"/>
      <c r="AS563" s="38"/>
      <c r="AT563" s="38"/>
    </row>
    <row r="564" spans="41:46" x14ac:dyDescent="0.25">
      <c r="AO564" s="38"/>
      <c r="AP564" s="38"/>
      <c r="AQ564" s="38"/>
      <c r="AR564" s="38"/>
      <c r="AS564" s="38"/>
      <c r="AT564" s="38"/>
    </row>
    <row r="565" spans="41:46" x14ac:dyDescent="0.25">
      <c r="AO565" s="38"/>
      <c r="AP565" s="38"/>
      <c r="AQ565" s="38"/>
      <c r="AR565" s="38"/>
      <c r="AS565" s="38"/>
      <c r="AT565" s="38"/>
    </row>
    <row r="566" spans="41:46" x14ac:dyDescent="0.25">
      <c r="AO566" s="38"/>
      <c r="AP566" s="38"/>
      <c r="AQ566" s="38"/>
      <c r="AR566" s="38"/>
      <c r="AS566" s="38"/>
      <c r="AT566" s="38"/>
    </row>
    <row r="567" spans="41:46" x14ac:dyDescent="0.25">
      <c r="AO567" s="38"/>
      <c r="AP567" s="38"/>
      <c r="AQ567" s="38"/>
      <c r="AR567" s="38"/>
      <c r="AS567" s="38"/>
      <c r="AT567" s="38"/>
    </row>
    <row r="568" spans="41:46" x14ac:dyDescent="0.25">
      <c r="AO568" s="38"/>
      <c r="AP568" s="38"/>
      <c r="AQ568" s="38"/>
      <c r="AR568" s="38"/>
      <c r="AS568" s="38"/>
      <c r="AT568" s="38"/>
    </row>
    <row r="569" spans="41:46" x14ac:dyDescent="0.25">
      <c r="AO569" s="38"/>
      <c r="AP569" s="38"/>
      <c r="AQ569" s="38"/>
      <c r="AR569" s="38"/>
      <c r="AS569" s="38"/>
      <c r="AT569" s="38"/>
    </row>
    <row r="570" spans="41:46" x14ac:dyDescent="0.25">
      <c r="AO570" s="38"/>
      <c r="AP570" s="38"/>
      <c r="AQ570" s="38"/>
      <c r="AR570" s="38"/>
      <c r="AS570" s="38"/>
      <c r="AT570" s="38"/>
    </row>
    <row r="571" spans="41:46" x14ac:dyDescent="0.25">
      <c r="AO571" s="38"/>
      <c r="AP571" s="38"/>
      <c r="AQ571" s="38"/>
      <c r="AR571" s="38"/>
      <c r="AS571" s="38"/>
      <c r="AT571" s="38"/>
    </row>
    <row r="572" spans="41:46" x14ac:dyDescent="0.25">
      <c r="AO572" s="38"/>
      <c r="AP572" s="38"/>
      <c r="AQ572" s="38"/>
      <c r="AR572" s="38"/>
      <c r="AS572" s="38"/>
      <c r="AT572" s="38"/>
    </row>
    <row r="573" spans="41:46" x14ac:dyDescent="0.25">
      <c r="AO573" s="38"/>
      <c r="AP573" s="38"/>
      <c r="AQ573" s="38"/>
      <c r="AR573" s="38"/>
      <c r="AS573" s="38"/>
      <c r="AT573" s="38"/>
    </row>
    <row r="574" spans="41:46" x14ac:dyDescent="0.25">
      <c r="AO574" s="38"/>
      <c r="AP574" s="38"/>
      <c r="AQ574" s="38"/>
      <c r="AR574" s="38"/>
      <c r="AS574" s="38"/>
      <c r="AT574" s="38"/>
    </row>
    <row r="575" spans="41:46" x14ac:dyDescent="0.25">
      <c r="AO575" s="38"/>
      <c r="AP575" s="38"/>
      <c r="AQ575" s="38"/>
      <c r="AR575" s="38"/>
      <c r="AS575" s="38"/>
      <c r="AT575" s="38"/>
    </row>
    <row r="576" spans="41:46" x14ac:dyDescent="0.25">
      <c r="AO576" s="38"/>
      <c r="AP576" s="38"/>
      <c r="AQ576" s="38"/>
      <c r="AR576" s="38"/>
      <c r="AS576" s="38"/>
      <c r="AT576" s="38"/>
    </row>
    <row r="577" spans="41:46" x14ac:dyDescent="0.25">
      <c r="AO577" s="38"/>
      <c r="AP577" s="38"/>
      <c r="AQ577" s="38"/>
      <c r="AR577" s="38"/>
      <c r="AS577" s="38"/>
      <c r="AT577" s="38"/>
    </row>
    <row r="578" spans="41:46" x14ac:dyDescent="0.25">
      <c r="AO578" s="38"/>
      <c r="AP578" s="38"/>
      <c r="AQ578" s="38"/>
      <c r="AR578" s="38"/>
      <c r="AS578" s="38"/>
      <c r="AT578" s="38"/>
    </row>
    <row r="579" spans="41:46" x14ac:dyDescent="0.25">
      <c r="AO579" s="38"/>
      <c r="AP579" s="38"/>
      <c r="AQ579" s="38"/>
      <c r="AR579" s="38"/>
      <c r="AS579" s="38"/>
      <c r="AT579" s="38"/>
    </row>
    <row r="580" spans="41:46" x14ac:dyDescent="0.25">
      <c r="AO580" s="38"/>
      <c r="AP580" s="38"/>
      <c r="AQ580" s="38"/>
      <c r="AR580" s="38"/>
      <c r="AS580" s="38"/>
      <c r="AT580" s="38"/>
    </row>
    <row r="581" spans="41:46" x14ac:dyDescent="0.25">
      <c r="AO581" s="38"/>
      <c r="AP581" s="38"/>
      <c r="AQ581" s="38"/>
      <c r="AR581" s="38"/>
      <c r="AS581" s="38"/>
      <c r="AT581" s="38"/>
    </row>
    <row r="582" spans="41:46" x14ac:dyDescent="0.25">
      <c r="AO582" s="38"/>
      <c r="AP582" s="38"/>
      <c r="AQ582" s="38"/>
      <c r="AR582" s="38"/>
      <c r="AS582" s="38"/>
      <c r="AT582" s="38"/>
    </row>
    <row r="583" spans="41:46" x14ac:dyDescent="0.25">
      <c r="AO583" s="38"/>
      <c r="AP583" s="38"/>
      <c r="AQ583" s="38"/>
      <c r="AR583" s="38"/>
      <c r="AS583" s="38"/>
      <c r="AT583" s="38"/>
    </row>
    <row r="584" spans="41:46" x14ac:dyDescent="0.25">
      <c r="AO584" s="38"/>
      <c r="AP584" s="38"/>
      <c r="AQ584" s="38"/>
      <c r="AR584" s="38"/>
      <c r="AS584" s="38"/>
      <c r="AT584" s="38"/>
    </row>
    <row r="585" spans="41:46" x14ac:dyDescent="0.25">
      <c r="AO585" s="38"/>
      <c r="AP585" s="38"/>
      <c r="AQ585" s="38"/>
      <c r="AR585" s="38"/>
      <c r="AS585" s="38"/>
      <c r="AT585" s="38"/>
    </row>
    <row r="586" spans="41:46" x14ac:dyDescent="0.25">
      <c r="AO586" s="38"/>
      <c r="AP586" s="38"/>
      <c r="AQ586" s="38"/>
      <c r="AR586" s="38"/>
      <c r="AS586" s="38"/>
      <c r="AT586" s="38"/>
    </row>
    <row r="587" spans="41:46" x14ac:dyDescent="0.25">
      <c r="AO587" s="38"/>
      <c r="AP587" s="38"/>
      <c r="AQ587" s="38"/>
      <c r="AR587" s="38"/>
      <c r="AS587" s="38"/>
      <c r="AT587" s="38"/>
    </row>
    <row r="588" spans="41:46" x14ac:dyDescent="0.25">
      <c r="AO588" s="38"/>
      <c r="AP588" s="38"/>
      <c r="AQ588" s="38"/>
      <c r="AR588" s="38"/>
      <c r="AS588" s="38"/>
      <c r="AT588" s="38"/>
    </row>
    <row r="589" spans="41:46" x14ac:dyDescent="0.25">
      <c r="AO589" s="38"/>
      <c r="AP589" s="38"/>
      <c r="AQ589" s="38"/>
      <c r="AR589" s="38"/>
      <c r="AS589" s="38"/>
      <c r="AT589" s="38"/>
    </row>
    <row r="590" spans="41:46" x14ac:dyDescent="0.25">
      <c r="AO590" s="38"/>
      <c r="AP590" s="38"/>
      <c r="AQ590" s="38"/>
      <c r="AR590" s="38"/>
      <c r="AS590" s="38"/>
      <c r="AT590" s="38"/>
    </row>
    <row r="591" spans="41:46" x14ac:dyDescent="0.25">
      <c r="AO591" s="38"/>
      <c r="AP591" s="38"/>
      <c r="AQ591" s="38"/>
      <c r="AR591" s="38"/>
      <c r="AS591" s="38"/>
      <c r="AT591" s="38"/>
    </row>
    <row r="592" spans="41:46" x14ac:dyDescent="0.25">
      <c r="AO592" s="38"/>
      <c r="AP592" s="38"/>
      <c r="AQ592" s="38"/>
      <c r="AR592" s="38"/>
      <c r="AS592" s="38"/>
      <c r="AT592" s="38"/>
    </row>
    <row r="593" spans="41:46" x14ac:dyDescent="0.25">
      <c r="AO593" s="38"/>
      <c r="AP593" s="38"/>
      <c r="AQ593" s="38"/>
      <c r="AR593" s="38"/>
      <c r="AS593" s="38"/>
      <c r="AT593" s="38"/>
    </row>
    <row r="594" spans="41:46" x14ac:dyDescent="0.25">
      <c r="AO594" s="38"/>
      <c r="AP594" s="38"/>
      <c r="AQ594" s="38"/>
      <c r="AR594" s="38"/>
      <c r="AS594" s="38"/>
      <c r="AT594" s="38"/>
    </row>
    <row r="595" spans="41:46" x14ac:dyDescent="0.25">
      <c r="AO595" s="38"/>
      <c r="AP595" s="38"/>
      <c r="AQ595" s="38"/>
      <c r="AR595" s="38"/>
      <c r="AS595" s="38"/>
      <c r="AT595" s="38"/>
    </row>
    <row r="596" spans="41:46" x14ac:dyDescent="0.25">
      <c r="AO596" s="38"/>
      <c r="AP596" s="38"/>
      <c r="AQ596" s="38"/>
      <c r="AR596" s="38"/>
      <c r="AS596" s="38"/>
      <c r="AT596" s="38"/>
    </row>
    <row r="597" spans="41:46" x14ac:dyDescent="0.25">
      <c r="AO597" s="38"/>
      <c r="AP597" s="38"/>
      <c r="AQ597" s="38"/>
      <c r="AR597" s="38"/>
      <c r="AS597" s="38"/>
      <c r="AT597" s="38"/>
    </row>
    <row r="598" spans="41:46" x14ac:dyDescent="0.25">
      <c r="AO598" s="38"/>
      <c r="AP598" s="38"/>
      <c r="AQ598" s="38"/>
      <c r="AR598" s="38"/>
      <c r="AS598" s="38"/>
      <c r="AT598" s="38"/>
    </row>
    <row r="599" spans="41:46" x14ac:dyDescent="0.25">
      <c r="AO599" s="38"/>
      <c r="AP599" s="38"/>
      <c r="AQ599" s="38"/>
      <c r="AR599" s="38"/>
      <c r="AS599" s="38"/>
      <c r="AT599" s="38"/>
    </row>
    <row r="600" spans="41:46" x14ac:dyDescent="0.25">
      <c r="AO600" s="38"/>
      <c r="AP600" s="38"/>
      <c r="AQ600" s="38"/>
      <c r="AR600" s="38"/>
      <c r="AS600" s="38"/>
      <c r="AT600" s="38"/>
    </row>
    <row r="601" spans="41:46" x14ac:dyDescent="0.25">
      <c r="AO601" s="38"/>
      <c r="AP601" s="38"/>
      <c r="AQ601" s="38"/>
      <c r="AR601" s="38"/>
      <c r="AS601" s="38"/>
      <c r="AT601" s="38"/>
    </row>
    <row r="602" spans="41:46" x14ac:dyDescent="0.25">
      <c r="AO602" s="38"/>
      <c r="AP602" s="38"/>
      <c r="AQ602" s="38"/>
      <c r="AR602" s="38"/>
      <c r="AS602" s="38"/>
      <c r="AT602" s="38"/>
    </row>
    <row r="603" spans="41:46" x14ac:dyDescent="0.25">
      <c r="AO603" s="38"/>
      <c r="AP603" s="38"/>
      <c r="AQ603" s="38"/>
      <c r="AR603" s="38"/>
      <c r="AS603" s="38"/>
      <c r="AT603" s="38"/>
    </row>
    <row r="604" spans="41:46" x14ac:dyDescent="0.25">
      <c r="AO604" s="38"/>
      <c r="AP604" s="38"/>
      <c r="AQ604" s="38"/>
      <c r="AR604" s="38"/>
      <c r="AS604" s="38"/>
      <c r="AT604" s="38"/>
    </row>
    <row r="605" spans="41:46" x14ac:dyDescent="0.25">
      <c r="AO605" s="38"/>
      <c r="AP605" s="38"/>
      <c r="AQ605" s="38"/>
      <c r="AR605" s="38"/>
      <c r="AS605" s="38"/>
      <c r="AT605" s="38"/>
    </row>
    <row r="606" spans="41:46" x14ac:dyDescent="0.25">
      <c r="AO606" s="38"/>
      <c r="AP606" s="38"/>
      <c r="AQ606" s="38"/>
      <c r="AR606" s="38"/>
      <c r="AS606" s="38"/>
      <c r="AT606" s="38"/>
    </row>
    <row r="607" spans="41:46" x14ac:dyDescent="0.25">
      <c r="AO607" s="38"/>
      <c r="AP607" s="38"/>
      <c r="AQ607" s="38"/>
      <c r="AR607" s="38"/>
      <c r="AS607" s="38"/>
      <c r="AT607" s="38"/>
    </row>
    <row r="608" spans="41:46" x14ac:dyDescent="0.25">
      <c r="AO608" s="38"/>
      <c r="AP608" s="38"/>
      <c r="AQ608" s="38"/>
      <c r="AR608" s="38"/>
      <c r="AS608" s="38"/>
      <c r="AT608" s="38"/>
    </row>
    <row r="609" spans="41:46" x14ac:dyDescent="0.25">
      <c r="AO609" s="38"/>
      <c r="AP609" s="38"/>
      <c r="AQ609" s="38"/>
      <c r="AR609" s="38"/>
      <c r="AS609" s="38"/>
      <c r="AT609" s="38"/>
    </row>
    <row r="610" spans="41:46" x14ac:dyDescent="0.25">
      <c r="AO610" s="38"/>
      <c r="AP610" s="38"/>
      <c r="AQ610" s="38"/>
      <c r="AR610" s="38"/>
      <c r="AS610" s="38"/>
      <c r="AT610" s="38"/>
    </row>
    <row r="611" spans="41:46" x14ac:dyDescent="0.25">
      <c r="AO611" s="38"/>
      <c r="AP611" s="38"/>
      <c r="AQ611" s="38"/>
      <c r="AR611" s="38"/>
      <c r="AS611" s="38"/>
      <c r="AT611" s="38"/>
    </row>
    <row r="612" spans="41:46" x14ac:dyDescent="0.25">
      <c r="AO612" s="38"/>
      <c r="AP612" s="38"/>
      <c r="AQ612" s="38"/>
      <c r="AR612" s="38"/>
      <c r="AS612" s="38"/>
      <c r="AT612" s="38"/>
    </row>
    <row r="613" spans="41:46" x14ac:dyDescent="0.25">
      <c r="AO613" s="38"/>
      <c r="AP613" s="38"/>
      <c r="AQ613" s="38"/>
      <c r="AR613" s="38"/>
      <c r="AS613" s="38"/>
      <c r="AT613" s="38"/>
    </row>
    <row r="614" spans="41:46" x14ac:dyDescent="0.25">
      <c r="AO614" s="38"/>
      <c r="AP614" s="38"/>
      <c r="AQ614" s="38"/>
      <c r="AR614" s="38"/>
      <c r="AS614" s="38"/>
      <c r="AT614" s="38"/>
    </row>
    <row r="615" spans="41:46" x14ac:dyDescent="0.25">
      <c r="AO615" s="38"/>
      <c r="AP615" s="38"/>
      <c r="AQ615" s="38"/>
      <c r="AR615" s="38"/>
      <c r="AS615" s="38"/>
      <c r="AT615" s="38"/>
    </row>
    <row r="616" spans="41:46" x14ac:dyDescent="0.25">
      <c r="AO616" s="38"/>
      <c r="AP616" s="38"/>
      <c r="AQ616" s="38"/>
      <c r="AR616" s="38"/>
      <c r="AS616" s="38"/>
      <c r="AT616" s="38"/>
    </row>
    <row r="617" spans="41:46" x14ac:dyDescent="0.25">
      <c r="AO617" s="38"/>
      <c r="AP617" s="38"/>
      <c r="AQ617" s="38"/>
      <c r="AR617" s="38"/>
      <c r="AS617" s="38"/>
      <c r="AT617" s="38"/>
    </row>
    <row r="618" spans="41:46" x14ac:dyDescent="0.25">
      <c r="AO618" s="38"/>
      <c r="AP618" s="38"/>
      <c r="AQ618" s="38"/>
      <c r="AR618" s="38"/>
      <c r="AS618" s="38"/>
      <c r="AT618" s="38"/>
    </row>
    <row r="619" spans="41:46" x14ac:dyDescent="0.25">
      <c r="AO619" s="38"/>
      <c r="AP619" s="38"/>
      <c r="AQ619" s="38"/>
      <c r="AR619" s="38"/>
      <c r="AS619" s="38"/>
      <c r="AT619" s="38"/>
    </row>
    <row r="620" spans="41:46" x14ac:dyDescent="0.25">
      <c r="AO620" s="38"/>
      <c r="AP620" s="38"/>
      <c r="AQ620" s="38"/>
      <c r="AR620" s="38"/>
      <c r="AS620" s="38"/>
      <c r="AT620" s="38"/>
    </row>
    <row r="621" spans="41:46" x14ac:dyDescent="0.25">
      <c r="AO621" s="38"/>
      <c r="AP621" s="38"/>
      <c r="AQ621" s="38"/>
      <c r="AR621" s="38"/>
      <c r="AS621" s="38"/>
      <c r="AT621" s="38"/>
    </row>
    <row r="622" spans="41:46" x14ac:dyDescent="0.25">
      <c r="AO622" s="38"/>
      <c r="AP622" s="38"/>
      <c r="AQ622" s="38"/>
      <c r="AR622" s="38"/>
      <c r="AS622" s="38"/>
      <c r="AT622" s="38"/>
    </row>
    <row r="623" spans="41:46" x14ac:dyDescent="0.25">
      <c r="AO623" s="38"/>
      <c r="AP623" s="38"/>
      <c r="AQ623" s="38"/>
      <c r="AR623" s="38"/>
      <c r="AS623" s="38"/>
      <c r="AT623" s="38"/>
    </row>
    <row r="624" spans="41:46" x14ac:dyDescent="0.25">
      <c r="AO624" s="38"/>
      <c r="AP624" s="38"/>
      <c r="AQ624" s="38"/>
      <c r="AR624" s="38"/>
      <c r="AS624" s="38"/>
      <c r="AT624" s="38"/>
    </row>
    <row r="625" spans="41:46" x14ac:dyDescent="0.25">
      <c r="AO625" s="38"/>
      <c r="AP625" s="38"/>
      <c r="AQ625" s="38"/>
      <c r="AR625" s="38"/>
      <c r="AS625" s="38"/>
      <c r="AT625" s="38"/>
    </row>
    <row r="626" spans="41:46" x14ac:dyDescent="0.25">
      <c r="AO626" s="38"/>
      <c r="AP626" s="38"/>
      <c r="AQ626" s="38"/>
      <c r="AR626" s="38"/>
      <c r="AS626" s="38"/>
      <c r="AT626" s="38"/>
    </row>
    <row r="627" spans="41:46" x14ac:dyDescent="0.25">
      <c r="AO627" s="38"/>
      <c r="AP627" s="38"/>
      <c r="AQ627" s="38"/>
      <c r="AR627" s="38"/>
      <c r="AS627" s="38"/>
      <c r="AT627" s="38"/>
    </row>
    <row r="628" spans="41:46" x14ac:dyDescent="0.25">
      <c r="AO628" s="38"/>
      <c r="AP628" s="38"/>
      <c r="AQ628" s="38"/>
      <c r="AR628" s="38"/>
      <c r="AS628" s="38"/>
      <c r="AT628" s="38"/>
    </row>
    <row r="629" spans="41:46" x14ac:dyDescent="0.25">
      <c r="AO629" s="38"/>
      <c r="AP629" s="38"/>
      <c r="AQ629" s="38"/>
      <c r="AR629" s="38"/>
      <c r="AS629" s="38"/>
      <c r="AT629" s="38"/>
    </row>
    <row r="630" spans="41:46" x14ac:dyDescent="0.25">
      <c r="AO630" s="38"/>
      <c r="AP630" s="38"/>
      <c r="AQ630" s="38"/>
      <c r="AR630" s="38"/>
      <c r="AS630" s="38"/>
      <c r="AT630" s="38"/>
    </row>
    <row r="631" spans="41:46" x14ac:dyDescent="0.25">
      <c r="AO631" s="38"/>
      <c r="AP631" s="38"/>
      <c r="AQ631" s="38"/>
      <c r="AR631" s="38"/>
      <c r="AS631" s="38"/>
      <c r="AT631" s="38"/>
    </row>
    <row r="632" spans="41:46" x14ac:dyDescent="0.25">
      <c r="AO632" s="38"/>
      <c r="AP632" s="38"/>
      <c r="AQ632" s="38"/>
      <c r="AR632" s="38"/>
      <c r="AS632" s="38"/>
      <c r="AT632" s="38"/>
    </row>
    <row r="633" spans="41:46" x14ac:dyDescent="0.25">
      <c r="AO633" s="38"/>
      <c r="AP633" s="38"/>
      <c r="AQ633" s="38"/>
      <c r="AR633" s="38"/>
      <c r="AS633" s="38"/>
      <c r="AT633" s="38"/>
    </row>
    <row r="634" spans="41:46" x14ac:dyDescent="0.25">
      <c r="AO634" s="38"/>
      <c r="AP634" s="38"/>
      <c r="AQ634" s="38"/>
      <c r="AR634" s="38"/>
      <c r="AS634" s="38"/>
      <c r="AT634" s="38"/>
    </row>
    <row r="635" spans="41:46" x14ac:dyDescent="0.25">
      <c r="AO635" s="38"/>
      <c r="AP635" s="38"/>
      <c r="AQ635" s="38"/>
      <c r="AR635" s="38"/>
      <c r="AS635" s="38"/>
      <c r="AT635" s="38"/>
    </row>
    <row r="636" spans="41:46" x14ac:dyDescent="0.25">
      <c r="AO636" s="38"/>
      <c r="AP636" s="38"/>
      <c r="AQ636" s="38"/>
      <c r="AR636" s="38"/>
      <c r="AS636" s="38"/>
      <c r="AT636" s="38"/>
    </row>
    <row r="637" spans="41:46" x14ac:dyDescent="0.25">
      <c r="AO637" s="38"/>
      <c r="AP637" s="38"/>
      <c r="AQ637" s="38"/>
      <c r="AR637" s="38"/>
      <c r="AS637" s="38"/>
      <c r="AT637" s="38"/>
    </row>
    <row r="638" spans="41:46" x14ac:dyDescent="0.25">
      <c r="AO638" s="38"/>
      <c r="AP638" s="38"/>
      <c r="AQ638" s="38"/>
      <c r="AR638" s="38"/>
      <c r="AS638" s="38"/>
      <c r="AT638" s="38"/>
    </row>
    <row r="639" spans="41:46" x14ac:dyDescent="0.25">
      <c r="AO639" s="38"/>
      <c r="AP639" s="38"/>
      <c r="AQ639" s="38"/>
      <c r="AR639" s="38"/>
      <c r="AS639" s="38"/>
      <c r="AT639" s="38"/>
    </row>
    <row r="640" spans="41:46" x14ac:dyDescent="0.25">
      <c r="AO640" s="38"/>
      <c r="AP640" s="38"/>
      <c r="AQ640" s="38"/>
      <c r="AR640" s="38"/>
      <c r="AS640" s="38"/>
      <c r="AT640" s="38"/>
    </row>
    <row r="641" spans="41:46" x14ac:dyDescent="0.25">
      <c r="AO641" s="38"/>
      <c r="AP641" s="38"/>
      <c r="AQ641" s="38"/>
      <c r="AR641" s="38"/>
      <c r="AS641" s="38"/>
      <c r="AT641" s="38"/>
    </row>
    <row r="642" spans="41:46" x14ac:dyDescent="0.25">
      <c r="AO642" s="38"/>
      <c r="AP642" s="38"/>
      <c r="AQ642" s="38"/>
      <c r="AR642" s="38"/>
      <c r="AS642" s="38"/>
      <c r="AT642" s="38"/>
    </row>
    <row r="643" spans="41:46" x14ac:dyDescent="0.25">
      <c r="AO643" s="38"/>
      <c r="AP643" s="38"/>
      <c r="AQ643" s="38"/>
      <c r="AR643" s="38"/>
      <c r="AS643" s="38"/>
      <c r="AT643" s="38"/>
    </row>
    <row r="644" spans="41:46" x14ac:dyDescent="0.25">
      <c r="AO644" s="38"/>
      <c r="AP644" s="38"/>
      <c r="AQ644" s="38"/>
      <c r="AR644" s="38"/>
      <c r="AS644" s="38"/>
      <c r="AT644" s="38"/>
    </row>
    <row r="645" spans="41:46" x14ac:dyDescent="0.25">
      <c r="AO645" s="38"/>
      <c r="AP645" s="38"/>
      <c r="AQ645" s="38"/>
      <c r="AR645" s="38"/>
      <c r="AS645" s="38"/>
      <c r="AT645" s="38"/>
    </row>
    <row r="646" spans="41:46" x14ac:dyDescent="0.25">
      <c r="AO646" s="38"/>
      <c r="AP646" s="38"/>
      <c r="AQ646" s="38"/>
      <c r="AR646" s="38"/>
      <c r="AS646" s="38"/>
      <c r="AT646" s="38"/>
    </row>
    <row r="647" spans="41:46" x14ac:dyDescent="0.25">
      <c r="AO647" s="38"/>
      <c r="AP647" s="38"/>
      <c r="AQ647" s="38"/>
      <c r="AR647" s="38"/>
      <c r="AS647" s="38"/>
      <c r="AT647" s="38"/>
    </row>
    <row r="648" spans="41:46" x14ac:dyDescent="0.25">
      <c r="AO648" s="38"/>
      <c r="AP648" s="38"/>
      <c r="AQ648" s="38"/>
      <c r="AR648" s="38"/>
      <c r="AS648" s="38"/>
      <c r="AT648" s="38"/>
    </row>
    <row r="649" spans="41:46" x14ac:dyDescent="0.25">
      <c r="AO649" s="38"/>
      <c r="AP649" s="38"/>
      <c r="AQ649" s="38"/>
      <c r="AR649" s="38"/>
      <c r="AS649" s="38"/>
      <c r="AT649" s="38"/>
    </row>
    <row r="650" spans="41:46" x14ac:dyDescent="0.25">
      <c r="AO650" s="38"/>
      <c r="AP650" s="38"/>
      <c r="AQ650" s="38"/>
      <c r="AR650" s="38"/>
      <c r="AS650" s="38"/>
      <c r="AT650" s="38"/>
    </row>
    <row r="651" spans="41:46" x14ac:dyDescent="0.25">
      <c r="AO651" s="38"/>
      <c r="AP651" s="38"/>
      <c r="AQ651" s="38"/>
      <c r="AR651" s="38"/>
      <c r="AS651" s="38"/>
      <c r="AT651" s="38"/>
    </row>
    <row r="652" spans="41:46" x14ac:dyDescent="0.25">
      <c r="AO652" s="38"/>
      <c r="AP652" s="38"/>
      <c r="AQ652" s="38"/>
      <c r="AR652" s="38"/>
      <c r="AS652" s="38"/>
      <c r="AT652" s="38"/>
    </row>
    <row r="653" spans="41:46" x14ac:dyDescent="0.25">
      <c r="AO653" s="38"/>
      <c r="AP653" s="38"/>
      <c r="AQ653" s="38"/>
      <c r="AR653" s="38"/>
      <c r="AS653" s="38"/>
      <c r="AT653" s="38"/>
    </row>
    <row r="654" spans="41:46" x14ac:dyDescent="0.25">
      <c r="AO654" s="38"/>
      <c r="AP654" s="38"/>
      <c r="AQ654" s="38"/>
      <c r="AR654" s="38"/>
      <c r="AS654" s="38"/>
      <c r="AT654" s="38"/>
    </row>
    <row r="655" spans="41:46" x14ac:dyDescent="0.25">
      <c r="AO655" s="38"/>
      <c r="AP655" s="38"/>
      <c r="AQ655" s="38"/>
      <c r="AR655" s="38"/>
      <c r="AS655" s="38"/>
      <c r="AT655" s="38"/>
    </row>
    <row r="656" spans="41:46" x14ac:dyDescent="0.25">
      <c r="AO656" s="38"/>
      <c r="AP656" s="38"/>
      <c r="AQ656" s="38"/>
      <c r="AR656" s="38"/>
      <c r="AS656" s="38"/>
      <c r="AT656" s="38"/>
    </row>
    <row r="657" spans="41:46" x14ac:dyDescent="0.25">
      <c r="AO657" s="38"/>
      <c r="AP657" s="38"/>
      <c r="AQ657" s="38"/>
      <c r="AR657" s="38"/>
      <c r="AS657" s="38"/>
      <c r="AT657" s="38"/>
    </row>
    <row r="658" spans="41:46" x14ac:dyDescent="0.25">
      <c r="AO658" s="38"/>
      <c r="AP658" s="38"/>
      <c r="AQ658" s="38"/>
      <c r="AR658" s="38"/>
      <c r="AS658" s="38"/>
      <c r="AT658" s="38"/>
    </row>
    <row r="659" spans="41:46" x14ac:dyDescent="0.25">
      <c r="AO659" s="38"/>
      <c r="AP659" s="38"/>
      <c r="AQ659" s="38"/>
      <c r="AR659" s="38"/>
      <c r="AS659" s="38"/>
      <c r="AT659" s="38"/>
    </row>
    <row r="660" spans="41:46" x14ac:dyDescent="0.25">
      <c r="AO660" s="38"/>
      <c r="AP660" s="38"/>
      <c r="AQ660" s="38"/>
      <c r="AR660" s="38"/>
      <c r="AS660" s="38"/>
      <c r="AT660" s="38"/>
    </row>
    <row r="661" spans="41:46" x14ac:dyDescent="0.25">
      <c r="AO661" s="38"/>
      <c r="AP661" s="38"/>
      <c r="AQ661" s="38"/>
      <c r="AR661" s="38"/>
      <c r="AS661" s="38"/>
      <c r="AT661" s="38"/>
    </row>
    <row r="662" spans="41:46" x14ac:dyDescent="0.25">
      <c r="AO662" s="38"/>
      <c r="AP662" s="38"/>
      <c r="AQ662" s="38"/>
      <c r="AR662" s="38"/>
      <c r="AS662" s="38"/>
      <c r="AT662" s="38"/>
    </row>
    <row r="663" spans="41:46" x14ac:dyDescent="0.25">
      <c r="AO663" s="38"/>
      <c r="AP663" s="38"/>
      <c r="AQ663" s="38"/>
      <c r="AR663" s="38"/>
      <c r="AS663" s="38"/>
      <c r="AT663" s="38"/>
    </row>
    <row r="664" spans="41:46" x14ac:dyDescent="0.25">
      <c r="AO664" s="38"/>
      <c r="AP664" s="38"/>
      <c r="AQ664" s="38"/>
      <c r="AR664" s="38"/>
      <c r="AS664" s="38"/>
      <c r="AT664" s="38"/>
    </row>
    <row r="665" spans="41:46" x14ac:dyDescent="0.25">
      <c r="AO665" s="38"/>
      <c r="AP665" s="38"/>
      <c r="AQ665" s="38"/>
      <c r="AR665" s="38"/>
      <c r="AS665" s="38"/>
      <c r="AT665" s="38"/>
    </row>
    <row r="666" spans="41:46" x14ac:dyDescent="0.25">
      <c r="AO666" s="38"/>
      <c r="AP666" s="38"/>
      <c r="AQ666" s="38"/>
      <c r="AR666" s="38"/>
      <c r="AS666" s="38"/>
      <c r="AT666" s="38"/>
    </row>
    <row r="667" spans="41:46" x14ac:dyDescent="0.25">
      <c r="AO667" s="38"/>
      <c r="AP667" s="38"/>
      <c r="AQ667" s="38"/>
      <c r="AR667" s="38"/>
      <c r="AS667" s="38"/>
      <c r="AT667" s="38"/>
    </row>
    <row r="668" spans="41:46" x14ac:dyDescent="0.25">
      <c r="AO668" s="38"/>
      <c r="AP668" s="38"/>
      <c r="AQ668" s="38"/>
      <c r="AR668" s="38"/>
      <c r="AS668" s="38"/>
      <c r="AT668" s="38"/>
    </row>
    <row r="669" spans="41:46" x14ac:dyDescent="0.25">
      <c r="AO669" s="38"/>
      <c r="AP669" s="38"/>
      <c r="AQ669" s="38"/>
      <c r="AR669" s="38"/>
      <c r="AS669" s="38"/>
      <c r="AT669" s="38"/>
    </row>
    <row r="670" spans="41:46" x14ac:dyDescent="0.25">
      <c r="AO670" s="38"/>
      <c r="AP670" s="38"/>
      <c r="AQ670" s="38"/>
      <c r="AR670" s="38"/>
      <c r="AS670" s="38"/>
      <c r="AT670" s="38"/>
    </row>
    <row r="671" spans="41:46" x14ac:dyDescent="0.25">
      <c r="AO671" s="38"/>
      <c r="AP671" s="38"/>
      <c r="AQ671" s="38"/>
      <c r="AR671" s="38"/>
      <c r="AS671" s="38"/>
      <c r="AT671" s="38"/>
    </row>
    <row r="672" spans="41:46" x14ac:dyDescent="0.25">
      <c r="AO672" s="38"/>
      <c r="AP672" s="38"/>
      <c r="AQ672" s="38"/>
      <c r="AR672" s="38"/>
      <c r="AS672" s="38"/>
      <c r="AT672" s="38"/>
    </row>
    <row r="673" spans="41:46" x14ac:dyDescent="0.25">
      <c r="AO673" s="38"/>
      <c r="AP673" s="38"/>
      <c r="AQ673" s="38"/>
      <c r="AR673" s="38"/>
      <c r="AS673" s="38"/>
      <c r="AT673" s="38"/>
    </row>
    <row r="674" spans="41:46" x14ac:dyDescent="0.25">
      <c r="AO674" s="38"/>
      <c r="AP674" s="38"/>
      <c r="AQ674" s="38"/>
      <c r="AR674" s="38"/>
      <c r="AS674" s="38"/>
      <c r="AT674" s="38"/>
    </row>
    <row r="675" spans="41:46" x14ac:dyDescent="0.25">
      <c r="AO675" s="38"/>
      <c r="AP675" s="38"/>
      <c r="AQ675" s="38"/>
      <c r="AR675" s="38"/>
      <c r="AS675" s="38"/>
      <c r="AT675" s="38"/>
    </row>
    <row r="676" spans="41:46" x14ac:dyDescent="0.25">
      <c r="AO676" s="38"/>
      <c r="AP676" s="38"/>
      <c r="AQ676" s="38"/>
      <c r="AR676" s="38"/>
      <c r="AS676" s="38"/>
      <c r="AT676" s="38"/>
    </row>
    <row r="677" spans="41:46" x14ac:dyDescent="0.25">
      <c r="AO677" s="38"/>
      <c r="AP677" s="38"/>
      <c r="AQ677" s="38"/>
      <c r="AR677" s="38"/>
      <c r="AS677" s="38"/>
      <c r="AT677" s="38"/>
    </row>
    <row r="678" spans="41:46" x14ac:dyDescent="0.25">
      <c r="AO678" s="38"/>
      <c r="AP678" s="38"/>
      <c r="AQ678" s="38"/>
      <c r="AR678" s="38"/>
      <c r="AS678" s="38"/>
      <c r="AT678" s="38"/>
    </row>
    <row r="679" spans="41:46" x14ac:dyDescent="0.25">
      <c r="AO679" s="38"/>
      <c r="AP679" s="38"/>
      <c r="AQ679" s="38"/>
      <c r="AR679" s="38"/>
      <c r="AS679" s="38"/>
      <c r="AT679" s="38"/>
    </row>
    <row r="680" spans="41:46" x14ac:dyDescent="0.25">
      <c r="AO680" s="38"/>
      <c r="AP680" s="38"/>
      <c r="AQ680" s="38"/>
      <c r="AR680" s="38"/>
      <c r="AS680" s="38"/>
      <c r="AT680" s="38"/>
    </row>
    <row r="681" spans="41:46" x14ac:dyDescent="0.25">
      <c r="AO681" s="38"/>
      <c r="AP681" s="38"/>
      <c r="AQ681" s="38"/>
      <c r="AR681" s="38"/>
      <c r="AS681" s="38"/>
      <c r="AT681" s="38"/>
    </row>
    <row r="682" spans="41:46" x14ac:dyDescent="0.25">
      <c r="AO682" s="38"/>
      <c r="AP682" s="38"/>
      <c r="AQ682" s="38"/>
      <c r="AR682" s="38"/>
      <c r="AS682" s="38"/>
      <c r="AT682" s="38"/>
    </row>
    <row r="683" spans="41:46" x14ac:dyDescent="0.25">
      <c r="AO683" s="38"/>
      <c r="AP683" s="38"/>
      <c r="AQ683" s="38"/>
      <c r="AR683" s="38"/>
      <c r="AS683" s="38"/>
      <c r="AT683" s="38"/>
    </row>
    <row r="684" spans="41:46" x14ac:dyDescent="0.25">
      <c r="AO684" s="38"/>
      <c r="AP684" s="38"/>
      <c r="AQ684" s="38"/>
      <c r="AR684" s="38"/>
      <c r="AS684" s="38"/>
      <c r="AT684" s="38"/>
    </row>
    <row r="685" spans="41:46" x14ac:dyDescent="0.25">
      <c r="AO685" s="38"/>
      <c r="AP685" s="38"/>
      <c r="AQ685" s="38"/>
      <c r="AR685" s="38"/>
      <c r="AS685" s="38"/>
      <c r="AT685" s="38"/>
    </row>
    <row r="686" spans="41:46" x14ac:dyDescent="0.25">
      <c r="AO686" s="38"/>
      <c r="AP686" s="38"/>
      <c r="AQ686" s="38"/>
      <c r="AR686" s="38"/>
      <c r="AS686" s="38"/>
      <c r="AT686" s="38"/>
    </row>
    <row r="687" spans="41:46" x14ac:dyDescent="0.25">
      <c r="AO687" s="38"/>
      <c r="AP687" s="38"/>
      <c r="AQ687" s="38"/>
      <c r="AR687" s="38"/>
      <c r="AS687" s="38"/>
      <c r="AT687" s="38"/>
    </row>
    <row r="688" spans="41:46" x14ac:dyDescent="0.25">
      <c r="AO688" s="38"/>
      <c r="AP688" s="38"/>
      <c r="AQ688" s="38"/>
      <c r="AR688" s="38"/>
      <c r="AS688" s="38"/>
      <c r="AT688" s="38"/>
    </row>
    <row r="689" spans="41:46" x14ac:dyDescent="0.25">
      <c r="AO689" s="38"/>
      <c r="AP689" s="38"/>
      <c r="AQ689" s="38"/>
      <c r="AR689" s="38"/>
      <c r="AS689" s="38"/>
      <c r="AT689" s="38"/>
    </row>
    <row r="690" spans="41:46" x14ac:dyDescent="0.25">
      <c r="AO690" s="38"/>
      <c r="AP690" s="38"/>
      <c r="AQ690" s="38"/>
      <c r="AR690" s="38"/>
      <c r="AS690" s="38"/>
      <c r="AT690" s="38"/>
    </row>
    <row r="691" spans="41:46" x14ac:dyDescent="0.25">
      <c r="AO691" s="38"/>
      <c r="AP691" s="38"/>
      <c r="AQ691" s="38"/>
      <c r="AR691" s="38"/>
      <c r="AS691" s="38"/>
      <c r="AT691" s="38"/>
    </row>
    <row r="692" spans="41:46" x14ac:dyDescent="0.25">
      <c r="AO692" s="38"/>
      <c r="AP692" s="38"/>
      <c r="AQ692" s="38"/>
      <c r="AR692" s="38"/>
      <c r="AS692" s="38"/>
      <c r="AT692" s="38"/>
    </row>
    <row r="693" spans="41:46" x14ac:dyDescent="0.25">
      <c r="AO693" s="38"/>
      <c r="AP693" s="38"/>
      <c r="AQ693" s="38"/>
      <c r="AR693" s="38"/>
      <c r="AS693" s="38"/>
      <c r="AT693" s="38"/>
    </row>
    <row r="694" spans="41:46" x14ac:dyDescent="0.25">
      <c r="AO694" s="38"/>
      <c r="AP694" s="38"/>
      <c r="AQ694" s="38"/>
      <c r="AR694" s="38"/>
      <c r="AS694" s="38"/>
      <c r="AT694" s="38"/>
    </row>
    <row r="695" spans="41:46" x14ac:dyDescent="0.25">
      <c r="AO695" s="38"/>
      <c r="AP695" s="38"/>
      <c r="AQ695" s="38"/>
      <c r="AR695" s="38"/>
      <c r="AS695" s="38"/>
      <c r="AT695" s="38"/>
    </row>
    <row r="696" spans="41:46" x14ac:dyDescent="0.25">
      <c r="AO696" s="38"/>
      <c r="AP696" s="38"/>
      <c r="AQ696" s="38"/>
      <c r="AR696" s="38"/>
      <c r="AS696" s="38"/>
      <c r="AT696" s="38"/>
    </row>
    <row r="697" spans="41:46" x14ac:dyDescent="0.25">
      <c r="AO697" s="38"/>
      <c r="AP697" s="38"/>
      <c r="AQ697" s="38"/>
      <c r="AR697" s="38"/>
      <c r="AS697" s="38"/>
      <c r="AT697" s="38"/>
    </row>
    <row r="698" spans="41:46" x14ac:dyDescent="0.25">
      <c r="AO698" s="38"/>
      <c r="AP698" s="38"/>
      <c r="AQ698" s="38"/>
      <c r="AR698" s="38"/>
      <c r="AS698" s="38"/>
      <c r="AT698" s="38"/>
    </row>
    <row r="699" spans="41:46" x14ac:dyDescent="0.25">
      <c r="AO699" s="38"/>
      <c r="AP699" s="38"/>
      <c r="AQ699" s="38"/>
      <c r="AR699" s="38"/>
      <c r="AS699" s="38"/>
      <c r="AT699" s="38"/>
    </row>
    <row r="700" spans="41:46" x14ac:dyDescent="0.25">
      <c r="AO700" s="38"/>
      <c r="AP700" s="38"/>
      <c r="AQ700" s="38"/>
      <c r="AR700" s="38"/>
      <c r="AS700" s="38"/>
      <c r="AT700" s="38"/>
    </row>
    <row r="701" spans="41:46" x14ac:dyDescent="0.25">
      <c r="AO701" s="38"/>
      <c r="AP701" s="38"/>
      <c r="AQ701" s="38"/>
      <c r="AR701" s="38"/>
      <c r="AS701" s="38"/>
      <c r="AT701" s="38"/>
    </row>
    <row r="702" spans="41:46" x14ac:dyDescent="0.25">
      <c r="AO702" s="38"/>
      <c r="AP702" s="38"/>
      <c r="AQ702" s="38"/>
      <c r="AR702" s="38"/>
      <c r="AS702" s="38"/>
      <c r="AT702" s="38"/>
    </row>
    <row r="703" spans="41:46" x14ac:dyDescent="0.25">
      <c r="AO703" s="38"/>
      <c r="AP703" s="38"/>
      <c r="AQ703" s="38"/>
      <c r="AR703" s="38"/>
      <c r="AS703" s="38"/>
      <c r="AT703" s="38"/>
    </row>
    <row r="704" spans="41:46" x14ac:dyDescent="0.25">
      <c r="AO704" s="38"/>
      <c r="AP704" s="38"/>
      <c r="AQ704" s="38"/>
      <c r="AR704" s="38"/>
      <c r="AS704" s="38"/>
      <c r="AT704" s="38"/>
    </row>
    <row r="705" spans="41:46" x14ac:dyDescent="0.25">
      <c r="AO705" s="38"/>
      <c r="AP705" s="38"/>
      <c r="AQ705" s="38"/>
      <c r="AR705" s="38"/>
      <c r="AS705" s="38"/>
      <c r="AT705" s="38"/>
    </row>
    <row r="706" spans="41:46" x14ac:dyDescent="0.25">
      <c r="AO706" s="38"/>
      <c r="AP706" s="38"/>
      <c r="AQ706" s="38"/>
      <c r="AR706" s="38"/>
      <c r="AS706" s="38"/>
      <c r="AT706" s="38"/>
    </row>
    <row r="707" spans="41:46" x14ac:dyDescent="0.25">
      <c r="AO707" s="38"/>
      <c r="AP707" s="38"/>
      <c r="AQ707" s="38"/>
      <c r="AR707" s="38"/>
      <c r="AS707" s="38"/>
      <c r="AT707" s="38"/>
    </row>
    <row r="708" spans="41:46" x14ac:dyDescent="0.25">
      <c r="AO708" s="38"/>
      <c r="AP708" s="38"/>
      <c r="AQ708" s="38"/>
      <c r="AR708" s="38"/>
      <c r="AS708" s="38"/>
      <c r="AT708" s="38"/>
    </row>
    <row r="709" spans="41:46" x14ac:dyDescent="0.25">
      <c r="AO709" s="38"/>
      <c r="AP709" s="38"/>
      <c r="AQ709" s="38"/>
      <c r="AR709" s="38"/>
      <c r="AS709" s="38"/>
      <c r="AT709" s="38"/>
    </row>
    <row r="710" spans="41:46" x14ac:dyDescent="0.25">
      <c r="AO710" s="38"/>
      <c r="AP710" s="38"/>
      <c r="AQ710" s="38"/>
      <c r="AR710" s="38"/>
      <c r="AS710" s="38"/>
      <c r="AT710" s="38"/>
    </row>
    <row r="711" spans="41:46" x14ac:dyDescent="0.25">
      <c r="AO711" s="38"/>
      <c r="AP711" s="38"/>
      <c r="AQ711" s="38"/>
      <c r="AR711" s="38"/>
      <c r="AS711" s="38"/>
      <c r="AT711" s="38"/>
    </row>
    <row r="712" spans="41:46" x14ac:dyDescent="0.25">
      <c r="AO712" s="38"/>
      <c r="AP712" s="38"/>
      <c r="AQ712" s="38"/>
      <c r="AR712" s="38"/>
      <c r="AS712" s="38"/>
      <c r="AT712" s="38"/>
    </row>
    <row r="713" spans="41:46" x14ac:dyDescent="0.25">
      <c r="AO713" s="38"/>
      <c r="AP713" s="38"/>
      <c r="AQ713" s="38"/>
      <c r="AR713" s="38"/>
      <c r="AS713" s="38"/>
      <c r="AT713" s="38"/>
    </row>
    <row r="714" spans="41:46" x14ac:dyDescent="0.25">
      <c r="AO714" s="38"/>
      <c r="AP714" s="38"/>
      <c r="AQ714" s="38"/>
      <c r="AR714" s="38"/>
      <c r="AS714" s="38"/>
      <c r="AT714" s="38"/>
    </row>
    <row r="715" spans="41:46" x14ac:dyDescent="0.25">
      <c r="AO715" s="38"/>
      <c r="AP715" s="38"/>
      <c r="AQ715" s="38"/>
      <c r="AR715" s="38"/>
      <c r="AS715" s="38"/>
      <c r="AT715" s="38"/>
    </row>
    <row r="716" spans="41:46" x14ac:dyDescent="0.25">
      <c r="AO716" s="38"/>
      <c r="AP716" s="38"/>
      <c r="AQ716" s="38"/>
      <c r="AR716" s="38"/>
      <c r="AS716" s="38"/>
      <c r="AT716" s="38"/>
    </row>
    <row r="717" spans="41:46" x14ac:dyDescent="0.25">
      <c r="AO717" s="38"/>
      <c r="AP717" s="38"/>
      <c r="AQ717" s="38"/>
      <c r="AR717" s="38"/>
      <c r="AS717" s="38"/>
      <c r="AT717" s="38"/>
    </row>
    <row r="718" spans="41:46" x14ac:dyDescent="0.25">
      <c r="AO718" s="38"/>
      <c r="AP718" s="38"/>
      <c r="AQ718" s="38"/>
      <c r="AR718" s="38"/>
      <c r="AS718" s="38"/>
      <c r="AT718" s="38"/>
    </row>
    <row r="719" spans="41:46" x14ac:dyDescent="0.25">
      <c r="AO719" s="38"/>
      <c r="AP719" s="38"/>
      <c r="AQ719" s="38"/>
      <c r="AR719" s="38"/>
      <c r="AS719" s="38"/>
      <c r="AT719" s="38"/>
    </row>
    <row r="720" spans="41:46" x14ac:dyDescent="0.25">
      <c r="AO720" s="38"/>
      <c r="AP720" s="38"/>
      <c r="AQ720" s="38"/>
      <c r="AR720" s="38"/>
      <c r="AS720" s="38"/>
      <c r="AT720" s="38"/>
    </row>
    <row r="721" spans="41:46" x14ac:dyDescent="0.25">
      <c r="AO721" s="38"/>
      <c r="AP721" s="38"/>
      <c r="AQ721" s="38"/>
      <c r="AR721" s="38"/>
      <c r="AS721" s="38"/>
      <c r="AT721" s="38"/>
    </row>
    <row r="722" spans="41:46" x14ac:dyDescent="0.25">
      <c r="AO722" s="38"/>
      <c r="AP722" s="38"/>
      <c r="AQ722" s="38"/>
      <c r="AR722" s="38"/>
      <c r="AS722" s="38"/>
      <c r="AT722" s="38"/>
    </row>
    <row r="723" spans="41:46" x14ac:dyDescent="0.25">
      <c r="AO723" s="38"/>
      <c r="AP723" s="38"/>
      <c r="AQ723" s="38"/>
      <c r="AR723" s="38"/>
      <c r="AS723" s="38"/>
      <c r="AT723" s="38"/>
    </row>
    <row r="724" spans="41:46" x14ac:dyDescent="0.25">
      <c r="AO724" s="38"/>
      <c r="AP724" s="38"/>
      <c r="AQ724" s="38"/>
      <c r="AR724" s="38"/>
      <c r="AS724" s="38"/>
      <c r="AT724" s="38"/>
    </row>
    <row r="725" spans="41:46" x14ac:dyDescent="0.25">
      <c r="AO725" s="38"/>
      <c r="AP725" s="38"/>
      <c r="AQ725" s="38"/>
      <c r="AR725" s="38"/>
      <c r="AS725" s="38"/>
      <c r="AT725" s="38"/>
    </row>
    <row r="726" spans="41:46" x14ac:dyDescent="0.25">
      <c r="AO726" s="38"/>
      <c r="AP726" s="38"/>
      <c r="AQ726" s="38"/>
      <c r="AR726" s="38"/>
      <c r="AS726" s="38"/>
      <c r="AT726" s="38"/>
    </row>
    <row r="727" spans="41:46" x14ac:dyDescent="0.25">
      <c r="AO727" s="38"/>
      <c r="AP727" s="38"/>
      <c r="AQ727" s="38"/>
      <c r="AR727" s="38"/>
      <c r="AS727" s="38"/>
      <c r="AT727" s="38"/>
    </row>
    <row r="728" spans="41:46" x14ac:dyDescent="0.25">
      <c r="AO728" s="38"/>
      <c r="AP728" s="38"/>
      <c r="AQ728" s="38"/>
      <c r="AR728" s="38"/>
      <c r="AS728" s="38"/>
      <c r="AT728" s="38"/>
    </row>
    <row r="729" spans="41:46" x14ac:dyDescent="0.25">
      <c r="AO729" s="38"/>
      <c r="AP729" s="38"/>
      <c r="AQ729" s="38"/>
      <c r="AR729" s="38"/>
      <c r="AS729" s="38"/>
      <c r="AT729" s="38"/>
    </row>
    <row r="730" spans="41:46" x14ac:dyDescent="0.25">
      <c r="AO730" s="38"/>
      <c r="AP730" s="38"/>
      <c r="AQ730" s="38"/>
      <c r="AR730" s="38"/>
      <c r="AS730" s="38"/>
      <c r="AT730" s="38"/>
    </row>
    <row r="731" spans="41:46" x14ac:dyDescent="0.25">
      <c r="AO731" s="38"/>
      <c r="AP731" s="38"/>
      <c r="AQ731" s="38"/>
      <c r="AR731" s="38"/>
      <c r="AS731" s="38"/>
      <c r="AT731" s="38"/>
    </row>
    <row r="732" spans="41:46" x14ac:dyDescent="0.25">
      <c r="AO732" s="38"/>
      <c r="AP732" s="38"/>
      <c r="AQ732" s="38"/>
      <c r="AR732" s="38"/>
      <c r="AS732" s="38"/>
      <c r="AT732" s="38"/>
    </row>
    <row r="733" spans="41:46" x14ac:dyDescent="0.25">
      <c r="AO733" s="38"/>
      <c r="AP733" s="38"/>
      <c r="AQ733" s="38"/>
      <c r="AR733" s="38"/>
      <c r="AS733" s="38"/>
      <c r="AT733" s="38"/>
    </row>
    <row r="734" spans="41:46" x14ac:dyDescent="0.25">
      <c r="AO734" s="38"/>
      <c r="AP734" s="38"/>
      <c r="AQ734" s="38"/>
      <c r="AR734" s="38"/>
      <c r="AS734" s="38"/>
      <c r="AT734" s="38"/>
    </row>
    <row r="735" spans="41:46" x14ac:dyDescent="0.25">
      <c r="AO735" s="38"/>
      <c r="AP735" s="38"/>
      <c r="AQ735" s="38"/>
      <c r="AR735" s="38"/>
      <c r="AS735" s="38"/>
      <c r="AT735" s="38"/>
    </row>
    <row r="736" spans="41:46" x14ac:dyDescent="0.25">
      <c r="AO736" s="38"/>
      <c r="AP736" s="38"/>
      <c r="AQ736" s="38"/>
      <c r="AR736" s="38"/>
      <c r="AS736" s="38"/>
      <c r="AT736" s="38"/>
    </row>
    <row r="737" spans="41:46" x14ac:dyDescent="0.25">
      <c r="AO737" s="38"/>
      <c r="AP737" s="38"/>
      <c r="AQ737" s="38"/>
      <c r="AR737" s="38"/>
      <c r="AS737" s="38"/>
      <c r="AT737" s="38"/>
    </row>
    <row r="738" spans="41:46" x14ac:dyDescent="0.25">
      <c r="AO738" s="38"/>
      <c r="AP738" s="38"/>
      <c r="AQ738" s="38"/>
      <c r="AR738" s="38"/>
      <c r="AS738" s="38"/>
      <c r="AT738" s="38"/>
    </row>
    <row r="739" spans="41:46" x14ac:dyDescent="0.25">
      <c r="AO739" s="38"/>
      <c r="AP739" s="38"/>
      <c r="AQ739" s="38"/>
      <c r="AR739" s="38"/>
      <c r="AS739" s="38"/>
      <c r="AT739" s="38"/>
    </row>
    <row r="740" spans="41:46" x14ac:dyDescent="0.25">
      <c r="AO740" s="38"/>
      <c r="AP740" s="38"/>
      <c r="AQ740" s="38"/>
      <c r="AR740" s="38"/>
      <c r="AS740" s="38"/>
      <c r="AT740" s="38"/>
    </row>
    <row r="741" spans="41:46" x14ac:dyDescent="0.25">
      <c r="AO741" s="38"/>
      <c r="AP741" s="38"/>
      <c r="AQ741" s="38"/>
      <c r="AR741" s="38"/>
      <c r="AS741" s="38"/>
      <c r="AT741" s="38"/>
    </row>
    <row r="742" spans="41:46" x14ac:dyDescent="0.25">
      <c r="AO742" s="38"/>
      <c r="AP742" s="38"/>
      <c r="AQ742" s="38"/>
      <c r="AR742" s="38"/>
      <c r="AS742" s="38"/>
      <c r="AT742" s="38"/>
    </row>
    <row r="743" spans="41:46" x14ac:dyDescent="0.25">
      <c r="AO743" s="38"/>
      <c r="AP743" s="38"/>
      <c r="AQ743" s="38"/>
      <c r="AR743" s="38"/>
      <c r="AS743" s="38"/>
      <c r="AT743" s="38"/>
    </row>
    <row r="744" spans="41:46" x14ac:dyDescent="0.25">
      <c r="AO744" s="38"/>
      <c r="AP744" s="38"/>
      <c r="AQ744" s="38"/>
      <c r="AR744" s="38"/>
      <c r="AS744" s="38"/>
      <c r="AT744" s="38"/>
    </row>
    <row r="745" spans="41:46" x14ac:dyDescent="0.25">
      <c r="AO745" s="38"/>
      <c r="AP745" s="38"/>
      <c r="AQ745" s="38"/>
      <c r="AR745" s="38"/>
      <c r="AS745" s="38"/>
      <c r="AT745" s="38"/>
    </row>
    <row r="746" spans="41:46" x14ac:dyDescent="0.25">
      <c r="AO746" s="38"/>
      <c r="AP746" s="38"/>
      <c r="AQ746" s="38"/>
      <c r="AR746" s="38"/>
      <c r="AS746" s="38"/>
      <c r="AT746" s="38"/>
    </row>
    <row r="747" spans="41:46" x14ac:dyDescent="0.25">
      <c r="AO747" s="38"/>
      <c r="AP747" s="38"/>
      <c r="AQ747" s="38"/>
      <c r="AR747" s="38"/>
      <c r="AS747" s="38"/>
      <c r="AT747" s="38"/>
    </row>
    <row r="748" spans="41:46" x14ac:dyDescent="0.25">
      <c r="AO748" s="38"/>
      <c r="AP748" s="38"/>
      <c r="AQ748" s="38"/>
      <c r="AR748" s="38"/>
      <c r="AS748" s="38"/>
      <c r="AT748" s="38"/>
    </row>
    <row r="749" spans="41:46" x14ac:dyDescent="0.25">
      <c r="AO749" s="38"/>
      <c r="AP749" s="38"/>
      <c r="AQ749" s="38"/>
      <c r="AR749" s="38"/>
      <c r="AS749" s="38"/>
      <c r="AT749" s="38"/>
    </row>
    <row r="750" spans="41:46" x14ac:dyDescent="0.25">
      <c r="AO750" s="38"/>
      <c r="AP750" s="38"/>
      <c r="AQ750" s="38"/>
      <c r="AR750" s="38"/>
      <c r="AS750" s="38"/>
      <c r="AT750" s="38"/>
    </row>
    <row r="751" spans="41:46" x14ac:dyDescent="0.25">
      <c r="AO751" s="38"/>
      <c r="AP751" s="38"/>
      <c r="AQ751" s="38"/>
      <c r="AR751" s="38"/>
      <c r="AS751" s="38"/>
      <c r="AT751" s="38"/>
    </row>
    <row r="752" spans="41:46" x14ac:dyDescent="0.25">
      <c r="AO752" s="38"/>
      <c r="AP752" s="38"/>
      <c r="AQ752" s="38"/>
      <c r="AR752" s="38"/>
      <c r="AS752" s="38"/>
      <c r="AT752" s="38"/>
    </row>
    <row r="753" spans="41:46" x14ac:dyDescent="0.25">
      <c r="AO753" s="38"/>
      <c r="AP753" s="38"/>
      <c r="AQ753" s="38"/>
      <c r="AR753" s="38"/>
      <c r="AS753" s="38"/>
      <c r="AT753" s="38"/>
    </row>
    <row r="754" spans="41:46" x14ac:dyDescent="0.25">
      <c r="AO754" s="38"/>
      <c r="AP754" s="38"/>
      <c r="AQ754" s="38"/>
      <c r="AR754" s="38"/>
      <c r="AS754" s="38"/>
      <c r="AT754" s="38"/>
    </row>
    <row r="755" spans="41:46" x14ac:dyDescent="0.25">
      <c r="AO755" s="38"/>
      <c r="AP755" s="38"/>
      <c r="AQ755" s="38"/>
      <c r="AR755" s="38"/>
      <c r="AS755" s="38"/>
      <c r="AT755" s="38"/>
    </row>
    <row r="756" spans="41:46" x14ac:dyDescent="0.25">
      <c r="AO756" s="38"/>
      <c r="AP756" s="38"/>
      <c r="AQ756" s="38"/>
      <c r="AR756" s="38"/>
      <c r="AS756" s="38"/>
      <c r="AT756" s="38"/>
    </row>
    <row r="757" spans="41:46" x14ac:dyDescent="0.25">
      <c r="AO757" s="38"/>
      <c r="AP757" s="38"/>
      <c r="AQ757" s="38"/>
      <c r="AR757" s="38"/>
      <c r="AS757" s="38"/>
      <c r="AT757" s="38"/>
    </row>
    <row r="758" spans="41:46" x14ac:dyDescent="0.25">
      <c r="AO758" s="38"/>
      <c r="AP758" s="38"/>
      <c r="AQ758" s="38"/>
      <c r="AR758" s="38"/>
      <c r="AS758" s="38"/>
      <c r="AT758" s="38"/>
    </row>
    <row r="759" spans="41:46" x14ac:dyDescent="0.25">
      <c r="AO759" s="38"/>
      <c r="AP759" s="38"/>
      <c r="AQ759" s="38"/>
      <c r="AR759" s="38"/>
      <c r="AS759" s="38"/>
      <c r="AT759" s="38"/>
    </row>
    <row r="760" spans="41:46" x14ac:dyDescent="0.25">
      <c r="AO760" s="38"/>
      <c r="AP760" s="38"/>
      <c r="AQ760" s="38"/>
      <c r="AR760" s="38"/>
      <c r="AS760" s="38"/>
      <c r="AT760" s="38"/>
    </row>
    <row r="761" spans="41:46" x14ac:dyDescent="0.25">
      <c r="AO761" s="38"/>
      <c r="AP761" s="38"/>
      <c r="AQ761" s="38"/>
      <c r="AR761" s="38"/>
      <c r="AS761" s="38"/>
      <c r="AT761" s="38"/>
    </row>
    <row r="762" spans="41:46" x14ac:dyDescent="0.25">
      <c r="AO762" s="38"/>
      <c r="AP762" s="38"/>
      <c r="AQ762" s="38"/>
      <c r="AR762" s="38"/>
      <c r="AS762" s="38"/>
      <c r="AT762" s="38"/>
    </row>
    <row r="763" spans="41:46" x14ac:dyDescent="0.25">
      <c r="AO763" s="38"/>
      <c r="AP763" s="38"/>
      <c r="AQ763" s="38"/>
      <c r="AR763" s="38"/>
      <c r="AS763" s="38"/>
      <c r="AT763" s="38"/>
    </row>
    <row r="764" spans="41:46" x14ac:dyDescent="0.25">
      <c r="AO764" s="38"/>
      <c r="AP764" s="38"/>
      <c r="AQ764" s="38"/>
      <c r="AR764" s="38"/>
      <c r="AS764" s="38"/>
      <c r="AT764" s="38"/>
    </row>
    <row r="765" spans="41:46" x14ac:dyDescent="0.25">
      <c r="AO765" s="38"/>
      <c r="AP765" s="38"/>
      <c r="AQ765" s="38"/>
      <c r="AR765" s="38"/>
      <c r="AS765" s="38"/>
      <c r="AT765" s="38"/>
    </row>
    <row r="766" spans="41:46" x14ac:dyDescent="0.25">
      <c r="AO766" s="38"/>
      <c r="AP766" s="38"/>
      <c r="AQ766" s="38"/>
      <c r="AR766" s="38"/>
      <c r="AS766" s="38"/>
      <c r="AT766" s="38"/>
    </row>
    <row r="767" spans="41:46" x14ac:dyDescent="0.25">
      <c r="AO767" s="38"/>
      <c r="AP767" s="38"/>
      <c r="AQ767" s="38"/>
      <c r="AR767" s="38"/>
      <c r="AS767" s="38"/>
      <c r="AT767" s="38"/>
    </row>
    <row r="768" spans="41:46" x14ac:dyDescent="0.25">
      <c r="AO768" s="38"/>
      <c r="AP768" s="38"/>
      <c r="AQ768" s="38"/>
      <c r="AR768" s="38"/>
      <c r="AS768" s="38"/>
      <c r="AT768" s="38"/>
    </row>
    <row r="769" spans="41:46" x14ac:dyDescent="0.25">
      <c r="AO769" s="38"/>
      <c r="AP769" s="38"/>
      <c r="AQ769" s="38"/>
      <c r="AR769" s="38"/>
      <c r="AS769" s="38"/>
      <c r="AT769" s="38"/>
    </row>
    <row r="770" spans="41:46" x14ac:dyDescent="0.25">
      <c r="AO770" s="38"/>
      <c r="AP770" s="38"/>
      <c r="AQ770" s="38"/>
      <c r="AR770" s="38"/>
      <c r="AS770" s="38"/>
      <c r="AT770" s="38"/>
    </row>
    <row r="771" spans="41:46" x14ac:dyDescent="0.25">
      <c r="AO771" s="38"/>
      <c r="AP771" s="38"/>
      <c r="AQ771" s="38"/>
      <c r="AR771" s="38"/>
      <c r="AS771" s="38"/>
      <c r="AT771" s="38"/>
    </row>
    <row r="772" spans="41:46" x14ac:dyDescent="0.25">
      <c r="AO772" s="38"/>
      <c r="AP772" s="38"/>
      <c r="AQ772" s="38"/>
      <c r="AR772" s="38"/>
      <c r="AS772" s="38"/>
      <c r="AT772" s="38"/>
    </row>
    <row r="773" spans="41:46" x14ac:dyDescent="0.25">
      <c r="AO773" s="38"/>
      <c r="AP773" s="38"/>
      <c r="AQ773" s="38"/>
      <c r="AR773" s="38"/>
      <c r="AS773" s="38"/>
      <c r="AT773" s="38"/>
    </row>
    <row r="774" spans="41:46" x14ac:dyDescent="0.25">
      <c r="AO774" s="38"/>
      <c r="AP774" s="38"/>
      <c r="AQ774" s="38"/>
      <c r="AR774" s="38"/>
      <c r="AS774" s="38"/>
      <c r="AT774" s="38"/>
    </row>
    <row r="775" spans="41:46" x14ac:dyDescent="0.25">
      <c r="AO775" s="38"/>
      <c r="AP775" s="38"/>
      <c r="AQ775" s="38"/>
      <c r="AR775" s="38"/>
      <c r="AS775" s="38"/>
      <c r="AT775" s="38"/>
    </row>
    <row r="776" spans="41:46" x14ac:dyDescent="0.25">
      <c r="AO776" s="38"/>
      <c r="AP776" s="38"/>
      <c r="AQ776" s="38"/>
      <c r="AR776" s="38"/>
      <c r="AS776" s="38"/>
      <c r="AT776" s="38"/>
    </row>
    <row r="777" spans="41:46" x14ac:dyDescent="0.25">
      <c r="AO777" s="38"/>
      <c r="AP777" s="38"/>
      <c r="AQ777" s="38"/>
      <c r="AR777" s="38"/>
      <c r="AS777" s="38"/>
      <c r="AT777" s="38"/>
    </row>
    <row r="778" spans="41:46" x14ac:dyDescent="0.25">
      <c r="AO778" s="38"/>
      <c r="AP778" s="38"/>
      <c r="AQ778" s="38"/>
      <c r="AR778" s="38"/>
      <c r="AS778" s="38"/>
      <c r="AT778" s="38"/>
    </row>
    <row r="779" spans="41:46" x14ac:dyDescent="0.25">
      <c r="AO779" s="38"/>
      <c r="AP779" s="38"/>
      <c r="AQ779" s="38"/>
      <c r="AR779" s="38"/>
      <c r="AS779" s="38"/>
      <c r="AT779" s="38"/>
    </row>
    <row r="780" spans="41:46" x14ac:dyDescent="0.25">
      <c r="AO780" s="38"/>
      <c r="AP780" s="38"/>
      <c r="AQ780" s="38"/>
      <c r="AR780" s="38"/>
      <c r="AS780" s="38"/>
      <c r="AT780" s="38"/>
    </row>
    <row r="781" spans="41:46" x14ac:dyDescent="0.25">
      <c r="AO781" s="38"/>
      <c r="AP781" s="38"/>
      <c r="AQ781" s="38"/>
      <c r="AR781" s="38"/>
      <c r="AS781" s="38"/>
      <c r="AT781" s="38"/>
    </row>
    <row r="782" spans="41:46" x14ac:dyDescent="0.25">
      <c r="AO782" s="38"/>
      <c r="AP782" s="38"/>
      <c r="AQ782" s="38"/>
      <c r="AR782" s="38"/>
      <c r="AS782" s="38"/>
      <c r="AT782" s="38"/>
    </row>
    <row r="783" spans="41:46" x14ac:dyDescent="0.25">
      <c r="AO783" s="38"/>
      <c r="AP783" s="38"/>
      <c r="AQ783" s="38"/>
      <c r="AR783" s="38"/>
      <c r="AS783" s="38"/>
      <c r="AT783" s="38"/>
    </row>
    <row r="784" spans="41:46" x14ac:dyDescent="0.25">
      <c r="AO784" s="38"/>
      <c r="AP784" s="38"/>
      <c r="AQ784" s="38"/>
      <c r="AR784" s="38"/>
      <c r="AS784" s="38"/>
      <c r="AT784" s="38"/>
    </row>
    <row r="785" spans="41:46" x14ac:dyDescent="0.25">
      <c r="AO785" s="38"/>
      <c r="AP785" s="38"/>
      <c r="AQ785" s="38"/>
      <c r="AR785" s="38"/>
      <c r="AS785" s="38"/>
      <c r="AT785" s="38"/>
    </row>
    <row r="786" spans="41:46" x14ac:dyDescent="0.25">
      <c r="AO786" s="38"/>
      <c r="AP786" s="38"/>
      <c r="AQ786" s="38"/>
      <c r="AR786" s="38"/>
      <c r="AS786" s="38"/>
      <c r="AT786" s="38"/>
    </row>
    <row r="787" spans="41:46" x14ac:dyDescent="0.25">
      <c r="AO787" s="38"/>
      <c r="AP787" s="38"/>
      <c r="AQ787" s="38"/>
      <c r="AR787" s="38"/>
      <c r="AS787" s="38"/>
      <c r="AT787" s="38"/>
    </row>
    <row r="788" spans="41:46" x14ac:dyDescent="0.25">
      <c r="AO788" s="38"/>
      <c r="AP788" s="38"/>
      <c r="AQ788" s="38"/>
      <c r="AR788" s="38"/>
      <c r="AS788" s="38"/>
      <c r="AT788" s="38"/>
    </row>
    <row r="789" spans="41:46" x14ac:dyDescent="0.25">
      <c r="AO789" s="38"/>
      <c r="AP789" s="38"/>
      <c r="AQ789" s="38"/>
      <c r="AR789" s="38"/>
      <c r="AS789" s="38"/>
      <c r="AT789" s="38"/>
    </row>
    <row r="790" spans="41:46" x14ac:dyDescent="0.25">
      <c r="AO790" s="38"/>
      <c r="AP790" s="38"/>
      <c r="AQ790" s="38"/>
      <c r="AR790" s="38"/>
      <c r="AS790" s="38"/>
      <c r="AT790" s="38"/>
    </row>
    <row r="791" spans="41:46" x14ac:dyDescent="0.25">
      <c r="AO791" s="38"/>
      <c r="AP791" s="38"/>
      <c r="AQ791" s="38"/>
      <c r="AR791" s="38"/>
      <c r="AS791" s="38"/>
      <c r="AT791" s="38"/>
    </row>
    <row r="792" spans="41:46" x14ac:dyDescent="0.25">
      <c r="AO792" s="38"/>
      <c r="AP792" s="38"/>
      <c r="AQ792" s="38"/>
      <c r="AR792" s="38"/>
      <c r="AS792" s="38"/>
      <c r="AT792" s="38"/>
    </row>
    <row r="793" spans="41:46" x14ac:dyDescent="0.25">
      <c r="AO793" s="38"/>
      <c r="AP793" s="38"/>
      <c r="AQ793" s="38"/>
      <c r="AR793" s="38"/>
      <c r="AS793" s="38"/>
      <c r="AT793" s="38"/>
    </row>
    <row r="794" spans="41:46" x14ac:dyDescent="0.25">
      <c r="AO794" s="38"/>
      <c r="AP794" s="38"/>
      <c r="AQ794" s="38"/>
      <c r="AR794" s="38"/>
      <c r="AS794" s="38"/>
      <c r="AT794" s="38"/>
    </row>
    <row r="795" spans="41:46" x14ac:dyDescent="0.25">
      <c r="AO795" s="38"/>
      <c r="AP795" s="38"/>
      <c r="AQ795" s="38"/>
      <c r="AR795" s="38"/>
      <c r="AS795" s="38"/>
      <c r="AT795" s="38"/>
    </row>
    <row r="796" spans="41:46" x14ac:dyDescent="0.25">
      <c r="AO796" s="38"/>
      <c r="AP796" s="38"/>
      <c r="AQ796" s="38"/>
      <c r="AR796" s="38"/>
      <c r="AS796" s="38"/>
      <c r="AT796" s="38"/>
    </row>
    <row r="797" spans="41:46" x14ac:dyDescent="0.25">
      <c r="AO797" s="38"/>
      <c r="AP797" s="38"/>
      <c r="AQ797" s="38"/>
      <c r="AR797" s="38"/>
      <c r="AS797" s="38"/>
      <c r="AT797" s="38"/>
    </row>
    <row r="798" spans="41:46" x14ac:dyDescent="0.25">
      <c r="AO798" s="38"/>
      <c r="AP798" s="38"/>
      <c r="AQ798" s="38"/>
      <c r="AR798" s="38"/>
      <c r="AS798" s="38"/>
      <c r="AT798" s="38"/>
    </row>
    <row r="799" spans="41:46" x14ac:dyDescent="0.25">
      <c r="AO799" s="38"/>
      <c r="AP799" s="38"/>
      <c r="AQ799" s="38"/>
      <c r="AR799" s="38"/>
      <c r="AS799" s="38"/>
      <c r="AT799" s="38"/>
    </row>
    <row r="800" spans="41:46" x14ac:dyDescent="0.25">
      <c r="AO800" s="38"/>
      <c r="AP800" s="38"/>
      <c r="AQ800" s="38"/>
      <c r="AR800" s="38"/>
      <c r="AS800" s="38"/>
      <c r="AT800" s="38"/>
    </row>
    <row r="801" spans="41:46" x14ac:dyDescent="0.25">
      <c r="AO801" s="38"/>
      <c r="AP801" s="38"/>
      <c r="AQ801" s="38"/>
      <c r="AR801" s="38"/>
      <c r="AS801" s="38"/>
      <c r="AT801" s="38"/>
    </row>
    <row r="802" spans="41:46" x14ac:dyDescent="0.25">
      <c r="AO802" s="38"/>
      <c r="AP802" s="38"/>
      <c r="AQ802" s="38"/>
      <c r="AR802" s="38"/>
      <c r="AS802" s="38"/>
      <c r="AT802" s="38"/>
    </row>
    <row r="803" spans="41:46" x14ac:dyDescent="0.25">
      <c r="AO803" s="38"/>
      <c r="AP803" s="38"/>
      <c r="AQ803" s="38"/>
      <c r="AR803" s="38"/>
      <c r="AS803" s="38"/>
      <c r="AT803" s="38"/>
    </row>
    <row r="804" spans="41:46" x14ac:dyDescent="0.25">
      <c r="AO804" s="38"/>
      <c r="AP804" s="38"/>
      <c r="AQ804" s="38"/>
      <c r="AR804" s="38"/>
      <c r="AS804" s="38"/>
      <c r="AT804" s="38"/>
    </row>
    <row r="805" spans="41:46" x14ac:dyDescent="0.25">
      <c r="AO805" s="38"/>
      <c r="AP805" s="38"/>
      <c r="AQ805" s="38"/>
      <c r="AR805" s="38"/>
      <c r="AS805" s="38"/>
      <c r="AT805" s="38"/>
    </row>
    <row r="806" spans="41:46" x14ac:dyDescent="0.25">
      <c r="AO806" s="38"/>
      <c r="AP806" s="38"/>
      <c r="AQ806" s="38"/>
      <c r="AR806" s="38"/>
      <c r="AS806" s="38"/>
      <c r="AT806" s="38"/>
    </row>
    <row r="807" spans="41:46" x14ac:dyDescent="0.25">
      <c r="AO807" s="38"/>
      <c r="AP807" s="38"/>
      <c r="AQ807" s="38"/>
      <c r="AR807" s="38"/>
      <c r="AS807" s="38"/>
      <c r="AT807" s="38"/>
    </row>
    <row r="808" spans="41:46" x14ac:dyDescent="0.25">
      <c r="AO808" s="38"/>
      <c r="AP808" s="38"/>
      <c r="AQ808" s="38"/>
      <c r="AR808" s="38"/>
      <c r="AS808" s="38"/>
      <c r="AT808" s="38"/>
    </row>
    <row r="809" spans="41:46" x14ac:dyDescent="0.25">
      <c r="AO809" s="38"/>
      <c r="AP809" s="38"/>
      <c r="AQ809" s="38"/>
      <c r="AR809" s="38"/>
      <c r="AS809" s="38"/>
      <c r="AT809" s="38"/>
    </row>
    <row r="810" spans="41:46" x14ac:dyDescent="0.25">
      <c r="AO810" s="38"/>
      <c r="AP810" s="38"/>
      <c r="AQ810" s="38"/>
      <c r="AR810" s="38"/>
      <c r="AS810" s="38"/>
      <c r="AT810" s="38"/>
    </row>
    <row r="811" spans="41:46" x14ac:dyDescent="0.25">
      <c r="AO811" s="38"/>
      <c r="AP811" s="38"/>
      <c r="AQ811" s="38"/>
      <c r="AR811" s="38"/>
      <c r="AS811" s="38"/>
      <c r="AT811" s="38"/>
    </row>
    <row r="812" spans="41:46" x14ac:dyDescent="0.25">
      <c r="AO812" s="38"/>
      <c r="AP812" s="38"/>
      <c r="AQ812" s="38"/>
      <c r="AR812" s="38"/>
      <c r="AS812" s="38"/>
      <c r="AT812" s="38"/>
    </row>
    <row r="813" spans="41:46" x14ac:dyDescent="0.25">
      <c r="AO813" s="38"/>
      <c r="AP813" s="38"/>
      <c r="AQ813" s="38"/>
      <c r="AR813" s="38"/>
      <c r="AS813" s="38"/>
      <c r="AT813" s="38"/>
    </row>
    <row r="814" spans="41:46" x14ac:dyDescent="0.25">
      <c r="AO814" s="38"/>
      <c r="AP814" s="38"/>
      <c r="AQ814" s="38"/>
      <c r="AR814" s="38"/>
      <c r="AS814" s="38"/>
      <c r="AT814" s="38"/>
    </row>
    <row r="815" spans="41:46" x14ac:dyDescent="0.25">
      <c r="AO815" s="38"/>
      <c r="AP815" s="38"/>
      <c r="AQ815" s="38"/>
      <c r="AR815" s="38"/>
      <c r="AS815" s="38"/>
      <c r="AT815" s="38"/>
    </row>
    <row r="816" spans="41:46" x14ac:dyDescent="0.25">
      <c r="AO816" s="38"/>
      <c r="AP816" s="38"/>
      <c r="AQ816" s="38"/>
      <c r="AR816" s="38"/>
      <c r="AS816" s="38"/>
      <c r="AT816" s="38"/>
    </row>
    <row r="817" spans="41:46" x14ac:dyDescent="0.25">
      <c r="AO817" s="38"/>
      <c r="AP817" s="38"/>
      <c r="AQ817" s="38"/>
      <c r="AR817" s="38"/>
      <c r="AS817" s="38"/>
      <c r="AT817" s="38"/>
    </row>
    <row r="818" spans="41:46" x14ac:dyDescent="0.25">
      <c r="AO818" s="38"/>
      <c r="AP818" s="38"/>
      <c r="AQ818" s="38"/>
      <c r="AR818" s="38"/>
      <c r="AS818" s="38"/>
      <c r="AT818" s="38"/>
    </row>
    <row r="819" spans="41:46" x14ac:dyDescent="0.25">
      <c r="AO819" s="38"/>
      <c r="AP819" s="38"/>
      <c r="AQ819" s="38"/>
      <c r="AR819" s="38"/>
      <c r="AS819" s="38"/>
      <c r="AT819" s="38"/>
    </row>
    <row r="820" spans="41:46" x14ac:dyDescent="0.25">
      <c r="AO820" s="38"/>
      <c r="AP820" s="38"/>
      <c r="AQ820" s="38"/>
      <c r="AR820" s="38"/>
      <c r="AS820" s="38"/>
      <c r="AT820" s="38"/>
    </row>
    <row r="821" spans="41:46" x14ac:dyDescent="0.25">
      <c r="AO821" s="38"/>
      <c r="AP821" s="38"/>
      <c r="AQ821" s="38"/>
      <c r="AR821" s="38"/>
      <c r="AS821" s="38"/>
      <c r="AT821" s="38"/>
    </row>
    <row r="822" spans="41:46" x14ac:dyDescent="0.25">
      <c r="AO822" s="38"/>
      <c r="AP822" s="38"/>
      <c r="AQ822" s="38"/>
      <c r="AR822" s="38"/>
      <c r="AS822" s="38"/>
      <c r="AT822" s="38"/>
    </row>
    <row r="823" spans="41:46" x14ac:dyDescent="0.25">
      <c r="AO823" s="38"/>
      <c r="AP823" s="38"/>
      <c r="AQ823" s="38"/>
      <c r="AR823" s="38"/>
      <c r="AS823" s="38"/>
      <c r="AT823" s="38"/>
    </row>
    <row r="824" spans="41:46" x14ac:dyDescent="0.25">
      <c r="AO824" s="38"/>
      <c r="AP824" s="38"/>
      <c r="AQ824" s="38"/>
      <c r="AR824" s="38"/>
      <c r="AS824" s="38"/>
      <c r="AT824" s="38"/>
    </row>
    <row r="825" spans="41:46" x14ac:dyDescent="0.25">
      <c r="AO825" s="38"/>
      <c r="AP825" s="38"/>
      <c r="AQ825" s="38"/>
      <c r="AR825" s="38"/>
      <c r="AS825" s="38"/>
      <c r="AT825" s="38"/>
    </row>
    <row r="826" spans="41:46" x14ac:dyDescent="0.25">
      <c r="AO826" s="38"/>
      <c r="AP826" s="38"/>
      <c r="AQ826" s="38"/>
      <c r="AR826" s="38"/>
      <c r="AS826" s="38"/>
      <c r="AT826" s="38"/>
    </row>
    <row r="827" spans="41:46" x14ac:dyDescent="0.25">
      <c r="AO827" s="38"/>
      <c r="AP827" s="38"/>
      <c r="AQ827" s="38"/>
      <c r="AR827" s="38"/>
      <c r="AS827" s="38"/>
      <c r="AT827" s="38"/>
    </row>
    <row r="828" spans="41:46" x14ac:dyDescent="0.25">
      <c r="AO828" s="38"/>
      <c r="AP828" s="38"/>
      <c r="AQ828" s="38"/>
      <c r="AR828" s="38"/>
      <c r="AS828" s="38"/>
      <c r="AT828" s="38"/>
    </row>
    <row r="829" spans="41:46" x14ac:dyDescent="0.25">
      <c r="AO829" s="38"/>
      <c r="AP829" s="38"/>
      <c r="AQ829" s="38"/>
      <c r="AR829" s="38"/>
      <c r="AS829" s="38"/>
      <c r="AT829" s="38"/>
    </row>
    <row r="830" spans="41:46" x14ac:dyDescent="0.25">
      <c r="AO830" s="38"/>
      <c r="AP830" s="38"/>
      <c r="AQ830" s="38"/>
      <c r="AR830" s="38"/>
      <c r="AS830" s="38"/>
      <c r="AT830" s="38"/>
    </row>
    <row r="831" spans="41:46" x14ac:dyDescent="0.25">
      <c r="AO831" s="38"/>
      <c r="AP831" s="38"/>
      <c r="AQ831" s="38"/>
      <c r="AR831" s="38"/>
      <c r="AS831" s="38"/>
      <c r="AT831" s="38"/>
    </row>
    <row r="832" spans="41:46" x14ac:dyDescent="0.25">
      <c r="AO832" s="38"/>
      <c r="AP832" s="38"/>
      <c r="AQ832" s="38"/>
      <c r="AR832" s="38"/>
      <c r="AS832" s="38"/>
      <c r="AT832" s="38"/>
    </row>
    <row r="833" spans="41:46" x14ac:dyDescent="0.25">
      <c r="AO833" s="38"/>
      <c r="AP833" s="38"/>
      <c r="AQ833" s="38"/>
      <c r="AR833" s="38"/>
      <c r="AS833" s="38"/>
      <c r="AT833" s="38"/>
    </row>
    <row r="834" spans="41:46" x14ac:dyDescent="0.25">
      <c r="AO834" s="38"/>
      <c r="AP834" s="38"/>
      <c r="AQ834" s="38"/>
      <c r="AR834" s="38"/>
      <c r="AS834" s="38"/>
      <c r="AT834" s="38"/>
    </row>
    <row r="835" spans="41:46" x14ac:dyDescent="0.25">
      <c r="AO835" s="38"/>
      <c r="AP835" s="38"/>
      <c r="AQ835" s="38"/>
      <c r="AR835" s="38"/>
      <c r="AS835" s="38"/>
      <c r="AT835" s="38"/>
    </row>
    <row r="836" spans="41:46" x14ac:dyDescent="0.25">
      <c r="AO836" s="38"/>
      <c r="AP836" s="38"/>
      <c r="AQ836" s="38"/>
      <c r="AR836" s="38"/>
      <c r="AS836" s="38"/>
      <c r="AT836" s="38"/>
    </row>
    <row r="837" spans="41:46" x14ac:dyDescent="0.25">
      <c r="AO837" s="38"/>
      <c r="AP837" s="38"/>
      <c r="AQ837" s="38"/>
      <c r="AR837" s="38"/>
      <c r="AS837" s="38"/>
      <c r="AT837" s="38"/>
    </row>
    <row r="838" spans="41:46" x14ac:dyDescent="0.25">
      <c r="AO838" s="38"/>
      <c r="AP838" s="38"/>
      <c r="AQ838" s="38"/>
      <c r="AR838" s="38"/>
      <c r="AS838" s="38"/>
      <c r="AT838" s="38"/>
    </row>
    <row r="839" spans="41:46" x14ac:dyDescent="0.25">
      <c r="AO839" s="38"/>
      <c r="AP839" s="38"/>
      <c r="AQ839" s="38"/>
      <c r="AR839" s="38"/>
      <c r="AS839" s="38"/>
      <c r="AT839" s="38"/>
    </row>
    <row r="840" spans="41:46" x14ac:dyDescent="0.25">
      <c r="AO840" s="38"/>
      <c r="AP840" s="38"/>
      <c r="AQ840" s="38"/>
      <c r="AR840" s="38"/>
      <c r="AS840" s="38"/>
      <c r="AT840" s="38"/>
    </row>
    <row r="841" spans="41:46" x14ac:dyDescent="0.25">
      <c r="AO841" s="38"/>
      <c r="AP841" s="38"/>
      <c r="AQ841" s="38"/>
      <c r="AR841" s="38"/>
      <c r="AS841" s="38"/>
      <c r="AT841" s="38"/>
    </row>
    <row r="842" spans="41:46" x14ac:dyDescent="0.25">
      <c r="AO842" s="38"/>
      <c r="AP842" s="38"/>
      <c r="AQ842" s="38"/>
      <c r="AR842" s="38"/>
      <c r="AS842" s="38"/>
      <c r="AT842" s="38"/>
    </row>
    <row r="843" spans="41:46" x14ac:dyDescent="0.25">
      <c r="AO843" s="38"/>
      <c r="AP843" s="38"/>
      <c r="AQ843" s="38"/>
      <c r="AR843" s="38"/>
      <c r="AS843" s="38"/>
      <c r="AT843" s="38"/>
    </row>
    <row r="844" spans="41:46" x14ac:dyDescent="0.25">
      <c r="AO844" s="38"/>
      <c r="AP844" s="38"/>
      <c r="AQ844" s="38"/>
      <c r="AR844" s="38"/>
      <c r="AS844" s="38"/>
      <c r="AT844" s="38"/>
    </row>
    <row r="845" spans="41:46" x14ac:dyDescent="0.25">
      <c r="AO845" s="38"/>
      <c r="AP845" s="38"/>
      <c r="AQ845" s="38"/>
      <c r="AR845" s="38"/>
      <c r="AS845" s="38"/>
      <c r="AT845" s="38"/>
    </row>
    <row r="846" spans="41:46" x14ac:dyDescent="0.25">
      <c r="AO846" s="38"/>
      <c r="AP846" s="38"/>
      <c r="AQ846" s="38"/>
      <c r="AR846" s="38"/>
      <c r="AS846" s="38"/>
      <c r="AT846" s="38"/>
    </row>
    <row r="847" spans="41:46" x14ac:dyDescent="0.25">
      <c r="AO847" s="38"/>
      <c r="AP847" s="38"/>
      <c r="AQ847" s="38"/>
      <c r="AR847" s="38"/>
      <c r="AS847" s="38"/>
      <c r="AT847" s="38"/>
    </row>
    <row r="848" spans="41:46" x14ac:dyDescent="0.25">
      <c r="AO848" s="38"/>
      <c r="AP848" s="38"/>
      <c r="AQ848" s="38"/>
      <c r="AR848" s="38"/>
      <c r="AS848" s="38"/>
      <c r="AT848" s="38"/>
    </row>
    <row r="849" spans="41:46" x14ac:dyDescent="0.25">
      <c r="AO849" s="38"/>
      <c r="AP849" s="38"/>
      <c r="AQ849" s="38"/>
      <c r="AR849" s="38"/>
      <c r="AS849" s="38"/>
      <c r="AT849" s="38"/>
    </row>
    <row r="850" spans="41:46" x14ac:dyDescent="0.25">
      <c r="AO850" s="38"/>
      <c r="AP850" s="38"/>
      <c r="AQ850" s="38"/>
      <c r="AR850" s="38"/>
      <c r="AS850" s="38"/>
      <c r="AT850" s="38"/>
    </row>
    <row r="851" spans="41:46" x14ac:dyDescent="0.25">
      <c r="AO851" s="38"/>
      <c r="AP851" s="38"/>
      <c r="AQ851" s="38"/>
      <c r="AR851" s="38"/>
      <c r="AS851" s="38"/>
      <c r="AT851" s="38"/>
    </row>
    <row r="852" spans="41:46" x14ac:dyDescent="0.25">
      <c r="AO852" s="38"/>
      <c r="AP852" s="38"/>
      <c r="AQ852" s="38"/>
      <c r="AR852" s="38"/>
      <c r="AS852" s="38"/>
      <c r="AT852" s="38"/>
    </row>
    <row r="853" spans="41:46" x14ac:dyDescent="0.25">
      <c r="AO853" s="38"/>
      <c r="AP853" s="38"/>
      <c r="AQ853" s="38"/>
      <c r="AR853" s="38"/>
      <c r="AS853" s="38"/>
      <c r="AT853" s="38"/>
    </row>
    <row r="854" spans="41:46" x14ac:dyDescent="0.25">
      <c r="AO854" s="38"/>
      <c r="AP854" s="38"/>
      <c r="AQ854" s="38"/>
      <c r="AR854" s="38"/>
      <c r="AS854" s="38"/>
      <c r="AT854" s="38"/>
    </row>
    <row r="855" spans="41:46" x14ac:dyDescent="0.25">
      <c r="AO855" s="38"/>
      <c r="AP855" s="38"/>
      <c r="AQ855" s="38"/>
      <c r="AR855" s="38"/>
      <c r="AS855" s="38"/>
      <c r="AT855" s="38"/>
    </row>
    <row r="856" spans="41:46" x14ac:dyDescent="0.25">
      <c r="AO856" s="38"/>
      <c r="AP856" s="38"/>
      <c r="AQ856" s="38"/>
      <c r="AR856" s="38"/>
      <c r="AS856" s="38"/>
      <c r="AT856" s="38"/>
    </row>
    <row r="857" spans="41:46" x14ac:dyDescent="0.25">
      <c r="AO857" s="38"/>
      <c r="AP857" s="38"/>
      <c r="AQ857" s="38"/>
      <c r="AR857" s="38"/>
      <c r="AS857" s="38"/>
      <c r="AT857" s="38"/>
    </row>
    <row r="858" spans="41:46" x14ac:dyDescent="0.25">
      <c r="AO858" s="38"/>
      <c r="AP858" s="38"/>
      <c r="AQ858" s="38"/>
      <c r="AR858" s="38"/>
      <c r="AS858" s="38"/>
      <c r="AT858" s="38"/>
    </row>
    <row r="859" spans="41:46" x14ac:dyDescent="0.25">
      <c r="AO859" s="38"/>
      <c r="AP859" s="38"/>
      <c r="AQ859" s="38"/>
      <c r="AR859" s="38"/>
      <c r="AS859" s="38"/>
      <c r="AT859" s="38"/>
    </row>
    <row r="860" spans="41:46" x14ac:dyDescent="0.25">
      <c r="AO860" s="38"/>
      <c r="AP860" s="38"/>
      <c r="AQ860" s="38"/>
      <c r="AR860" s="38"/>
      <c r="AS860" s="38"/>
      <c r="AT860" s="38"/>
    </row>
    <row r="861" spans="41:46" x14ac:dyDescent="0.25">
      <c r="AO861" s="38"/>
      <c r="AP861" s="38"/>
      <c r="AQ861" s="38"/>
      <c r="AR861" s="38"/>
      <c r="AS861" s="38"/>
      <c r="AT861" s="38"/>
    </row>
    <row r="862" spans="41:46" x14ac:dyDescent="0.25">
      <c r="AO862" s="38"/>
      <c r="AP862" s="38"/>
      <c r="AQ862" s="38"/>
      <c r="AR862" s="38"/>
      <c r="AS862" s="38"/>
      <c r="AT862" s="38"/>
    </row>
    <row r="863" spans="41:46" x14ac:dyDescent="0.25">
      <c r="AO863" s="38"/>
      <c r="AP863" s="38"/>
      <c r="AQ863" s="38"/>
      <c r="AR863" s="38"/>
      <c r="AS863" s="38"/>
      <c r="AT863" s="38"/>
    </row>
    <row r="864" spans="41:46" x14ac:dyDescent="0.25">
      <c r="AO864" s="38"/>
      <c r="AP864" s="38"/>
      <c r="AQ864" s="38"/>
      <c r="AR864" s="38"/>
      <c r="AS864" s="38"/>
      <c r="AT864" s="38"/>
    </row>
    <row r="865" spans="41:46" x14ac:dyDescent="0.25">
      <c r="AO865" s="38"/>
      <c r="AP865" s="38"/>
      <c r="AQ865" s="38"/>
      <c r="AR865" s="38"/>
      <c r="AS865" s="38"/>
      <c r="AT865" s="38"/>
    </row>
    <row r="866" spans="41:46" x14ac:dyDescent="0.25">
      <c r="AO866" s="38"/>
      <c r="AP866" s="38"/>
      <c r="AQ866" s="38"/>
      <c r="AR866" s="38"/>
      <c r="AS866" s="38"/>
      <c r="AT866" s="38"/>
    </row>
    <row r="867" spans="41:46" x14ac:dyDescent="0.25">
      <c r="AO867" s="38"/>
      <c r="AP867" s="38"/>
      <c r="AQ867" s="38"/>
      <c r="AR867" s="38"/>
      <c r="AS867" s="38"/>
      <c r="AT867" s="38"/>
    </row>
    <row r="868" spans="41:46" x14ac:dyDescent="0.25">
      <c r="AO868" s="38"/>
      <c r="AP868" s="38"/>
      <c r="AQ868" s="38"/>
      <c r="AR868" s="38"/>
      <c r="AS868" s="38"/>
      <c r="AT868" s="38"/>
    </row>
    <row r="869" spans="41:46" x14ac:dyDescent="0.25">
      <c r="AO869" s="38"/>
      <c r="AP869" s="38"/>
      <c r="AQ869" s="38"/>
      <c r="AR869" s="38"/>
      <c r="AS869" s="38"/>
      <c r="AT869" s="38"/>
    </row>
    <row r="870" spans="41:46" x14ac:dyDescent="0.25">
      <c r="AO870" s="38"/>
      <c r="AP870" s="38"/>
      <c r="AQ870" s="38"/>
      <c r="AR870" s="38"/>
      <c r="AS870" s="38"/>
      <c r="AT870" s="38"/>
    </row>
    <row r="871" spans="41:46" x14ac:dyDescent="0.25">
      <c r="AO871" s="38"/>
      <c r="AP871" s="38"/>
      <c r="AQ871" s="38"/>
      <c r="AR871" s="38"/>
      <c r="AS871" s="38"/>
      <c r="AT871" s="38"/>
    </row>
    <row r="872" spans="41:46" x14ac:dyDescent="0.25">
      <c r="AO872" s="38"/>
      <c r="AP872" s="38"/>
      <c r="AQ872" s="38"/>
      <c r="AR872" s="38"/>
      <c r="AS872" s="38"/>
      <c r="AT872" s="38"/>
    </row>
    <row r="873" spans="41:46" x14ac:dyDescent="0.25">
      <c r="AO873" s="38"/>
      <c r="AP873" s="38"/>
      <c r="AQ873" s="38"/>
      <c r="AR873" s="38"/>
      <c r="AS873" s="38"/>
      <c r="AT873" s="38"/>
    </row>
    <row r="874" spans="41:46" x14ac:dyDescent="0.25">
      <c r="AO874" s="38"/>
      <c r="AP874" s="38"/>
      <c r="AQ874" s="38"/>
      <c r="AR874" s="38"/>
      <c r="AS874" s="38"/>
      <c r="AT874" s="38"/>
    </row>
    <row r="875" spans="41:46" x14ac:dyDescent="0.25">
      <c r="AO875" s="38"/>
      <c r="AP875" s="38"/>
      <c r="AQ875" s="38"/>
      <c r="AR875" s="38"/>
      <c r="AS875" s="38"/>
      <c r="AT875" s="38"/>
    </row>
    <row r="876" spans="41:46" x14ac:dyDescent="0.25">
      <c r="AO876" s="38"/>
      <c r="AP876" s="38"/>
      <c r="AQ876" s="38"/>
      <c r="AR876" s="38"/>
      <c r="AS876" s="38"/>
      <c r="AT876" s="38"/>
    </row>
    <row r="877" spans="41:46" x14ac:dyDescent="0.25">
      <c r="AO877" s="38"/>
      <c r="AP877" s="38"/>
      <c r="AQ877" s="38"/>
      <c r="AR877" s="38"/>
      <c r="AS877" s="38"/>
      <c r="AT877" s="38"/>
    </row>
    <row r="878" spans="41:46" x14ac:dyDescent="0.25">
      <c r="AO878" s="38"/>
      <c r="AP878" s="38"/>
      <c r="AQ878" s="38"/>
      <c r="AR878" s="38"/>
      <c r="AS878" s="38"/>
      <c r="AT878" s="38"/>
    </row>
    <row r="879" spans="41:46" x14ac:dyDescent="0.25">
      <c r="AO879" s="38"/>
      <c r="AP879" s="38"/>
      <c r="AQ879" s="38"/>
      <c r="AR879" s="38"/>
      <c r="AS879" s="38"/>
      <c r="AT879" s="38"/>
    </row>
    <row r="880" spans="41:46" x14ac:dyDescent="0.25">
      <c r="AO880" s="38"/>
      <c r="AP880" s="38"/>
      <c r="AQ880" s="38"/>
      <c r="AR880" s="38"/>
      <c r="AS880" s="38"/>
      <c r="AT880" s="38"/>
    </row>
    <row r="881" spans="41:46" x14ac:dyDescent="0.25">
      <c r="AO881" s="38"/>
      <c r="AP881" s="38"/>
      <c r="AQ881" s="38"/>
      <c r="AR881" s="38"/>
      <c r="AS881" s="38"/>
      <c r="AT881" s="38"/>
    </row>
    <row r="882" spans="41:46" x14ac:dyDescent="0.25">
      <c r="AO882" s="38"/>
      <c r="AP882" s="38"/>
      <c r="AQ882" s="38"/>
      <c r="AR882" s="38"/>
      <c r="AS882" s="38"/>
      <c r="AT882" s="38"/>
    </row>
    <row r="883" spans="41:46" x14ac:dyDescent="0.25">
      <c r="AO883" s="38"/>
      <c r="AP883" s="38"/>
      <c r="AQ883" s="38"/>
      <c r="AR883" s="38"/>
      <c r="AS883" s="38"/>
      <c r="AT883" s="38"/>
    </row>
    <row r="884" spans="41:46" x14ac:dyDescent="0.25">
      <c r="AO884" s="38"/>
      <c r="AP884" s="38"/>
      <c r="AQ884" s="38"/>
      <c r="AR884" s="38"/>
      <c r="AS884" s="38"/>
      <c r="AT884" s="38"/>
    </row>
    <row r="885" spans="41:46" x14ac:dyDescent="0.25">
      <c r="AO885" s="38"/>
      <c r="AP885" s="38"/>
      <c r="AQ885" s="38"/>
      <c r="AR885" s="38"/>
      <c r="AS885" s="38"/>
      <c r="AT885" s="38"/>
    </row>
    <row r="886" spans="41:46" x14ac:dyDescent="0.25">
      <c r="AO886" s="38"/>
      <c r="AP886" s="38"/>
      <c r="AQ886" s="38"/>
      <c r="AR886" s="38"/>
      <c r="AS886" s="38"/>
      <c r="AT886" s="38"/>
    </row>
    <row r="887" spans="41:46" x14ac:dyDescent="0.25">
      <c r="AO887" s="38"/>
      <c r="AP887" s="38"/>
      <c r="AQ887" s="38"/>
      <c r="AR887" s="38"/>
      <c r="AS887" s="38"/>
      <c r="AT887" s="38"/>
    </row>
    <row r="888" spans="41:46" x14ac:dyDescent="0.25">
      <c r="AO888" s="38"/>
      <c r="AP888" s="38"/>
      <c r="AQ888" s="38"/>
      <c r="AR888" s="38"/>
      <c r="AS888" s="38"/>
      <c r="AT888" s="38"/>
    </row>
    <row r="889" spans="41:46" x14ac:dyDescent="0.25">
      <c r="AO889" s="38"/>
      <c r="AP889" s="38"/>
      <c r="AQ889" s="38"/>
      <c r="AR889" s="38"/>
      <c r="AS889" s="38"/>
      <c r="AT889" s="38"/>
    </row>
    <row r="890" spans="41:46" x14ac:dyDescent="0.25">
      <c r="AO890" s="38"/>
      <c r="AP890" s="38"/>
      <c r="AQ890" s="38"/>
      <c r="AR890" s="38"/>
      <c r="AS890" s="38"/>
      <c r="AT890" s="38"/>
    </row>
    <row r="891" spans="41:46" x14ac:dyDescent="0.25">
      <c r="AO891" s="38"/>
      <c r="AP891" s="38"/>
      <c r="AQ891" s="38"/>
      <c r="AR891" s="38"/>
      <c r="AS891" s="38"/>
      <c r="AT891" s="38"/>
    </row>
    <row r="892" spans="41:46" x14ac:dyDescent="0.25">
      <c r="AO892" s="38"/>
      <c r="AP892" s="38"/>
      <c r="AQ892" s="38"/>
      <c r="AR892" s="38"/>
      <c r="AS892" s="38"/>
      <c r="AT892" s="38"/>
    </row>
    <row r="893" spans="41:46" x14ac:dyDescent="0.25">
      <c r="AO893" s="38"/>
      <c r="AP893" s="38"/>
      <c r="AQ893" s="38"/>
      <c r="AR893" s="38"/>
      <c r="AS893" s="38"/>
      <c r="AT893" s="38"/>
    </row>
    <row r="894" spans="41:46" x14ac:dyDescent="0.25">
      <c r="AO894" s="38"/>
      <c r="AP894" s="38"/>
      <c r="AQ894" s="38"/>
      <c r="AR894" s="38"/>
      <c r="AS894" s="38"/>
      <c r="AT894" s="38"/>
    </row>
    <row r="895" spans="41:46" x14ac:dyDescent="0.25">
      <c r="AO895" s="38"/>
      <c r="AP895" s="38"/>
      <c r="AQ895" s="38"/>
      <c r="AR895" s="38"/>
      <c r="AS895" s="38"/>
      <c r="AT895" s="38"/>
    </row>
    <row r="896" spans="41:46" x14ac:dyDescent="0.25">
      <c r="AO896" s="38"/>
      <c r="AP896" s="38"/>
      <c r="AQ896" s="38"/>
      <c r="AR896" s="38"/>
      <c r="AS896" s="38"/>
      <c r="AT896" s="38"/>
    </row>
    <row r="897" spans="41:46" x14ac:dyDescent="0.25">
      <c r="AO897" s="38"/>
      <c r="AP897" s="38"/>
      <c r="AQ897" s="38"/>
      <c r="AR897" s="38"/>
      <c r="AS897" s="38"/>
      <c r="AT897" s="38"/>
    </row>
    <row r="898" spans="41:46" x14ac:dyDescent="0.25">
      <c r="AO898" s="38"/>
      <c r="AP898" s="38"/>
      <c r="AQ898" s="38"/>
      <c r="AR898" s="38"/>
      <c r="AS898" s="38"/>
      <c r="AT898" s="38"/>
    </row>
    <row r="899" spans="41:46" x14ac:dyDescent="0.25">
      <c r="AO899" s="38"/>
      <c r="AP899" s="38"/>
      <c r="AQ899" s="38"/>
      <c r="AR899" s="38"/>
      <c r="AS899" s="38"/>
      <c r="AT899" s="38"/>
    </row>
    <row r="900" spans="41:46" x14ac:dyDescent="0.25">
      <c r="AO900" s="38"/>
      <c r="AP900" s="38"/>
      <c r="AQ900" s="38"/>
      <c r="AR900" s="38"/>
      <c r="AS900" s="38"/>
      <c r="AT900" s="38"/>
    </row>
    <row r="901" spans="41:46" x14ac:dyDescent="0.25">
      <c r="AO901" s="38"/>
      <c r="AP901" s="38"/>
      <c r="AQ901" s="38"/>
      <c r="AR901" s="38"/>
      <c r="AS901" s="38"/>
      <c r="AT901" s="38"/>
    </row>
  </sheetData>
  <mergeCells count="51">
    <mergeCell ref="AE2:AI2"/>
    <mergeCell ref="AK3:AK4"/>
    <mergeCell ref="AM3:AM4"/>
    <mergeCell ref="AI3:AI4"/>
    <mergeCell ref="AG3:AG4"/>
    <mergeCell ref="AE3:AE4"/>
    <mergeCell ref="X2:AA2"/>
    <mergeCell ref="X3:X4"/>
    <mergeCell ref="Z3:AA4"/>
    <mergeCell ref="M6:M8"/>
    <mergeCell ref="M3:N4"/>
    <mergeCell ref="M2:Q2"/>
    <mergeCell ref="P6:P8"/>
    <mergeCell ref="Q6:Q8"/>
    <mergeCell ref="S6:S8"/>
    <mergeCell ref="X6:X8"/>
    <mergeCell ref="U6:U8"/>
    <mergeCell ref="V6:V8"/>
    <mergeCell ref="N6:N8"/>
    <mergeCell ref="C3:F4"/>
    <mergeCell ref="H2:K2"/>
    <mergeCell ref="J3:K4"/>
    <mergeCell ref="S2:V2"/>
    <mergeCell ref="S3:S4"/>
    <mergeCell ref="U3:V4"/>
    <mergeCell ref="P3:Q4"/>
    <mergeCell ref="H3:H4"/>
    <mergeCell ref="A7:A8"/>
    <mergeCell ref="F6:F8"/>
    <mergeCell ref="H6:H8"/>
    <mergeCell ref="J6:J8"/>
    <mergeCell ref="K6:K8"/>
    <mergeCell ref="C6:C8"/>
    <mergeCell ref="D6:D8"/>
    <mergeCell ref="E6:E8"/>
    <mergeCell ref="AK6:AK8"/>
    <mergeCell ref="Z6:Z8"/>
    <mergeCell ref="AA6:AA8"/>
    <mergeCell ref="AC6:AC8"/>
    <mergeCell ref="AO4:AT4"/>
    <mergeCell ref="AS6:AS8"/>
    <mergeCell ref="AT6:AT8"/>
    <mergeCell ref="AM6:AM8"/>
    <mergeCell ref="AO6:AO8"/>
    <mergeCell ref="AP6:AP8"/>
    <mergeCell ref="AQ6:AQ8"/>
    <mergeCell ref="AR6:AR8"/>
    <mergeCell ref="AE6:AE8"/>
    <mergeCell ref="AG6:AG8"/>
    <mergeCell ref="AI6:AI8"/>
    <mergeCell ref="AC3:AC4"/>
  </mergeCells>
  <hyperlinks>
    <hyperlink ref="A10" location="Absecon!A1" display="Absecon"/>
    <hyperlink ref="A11" location="'Atlantic City'!A1" display="Atlantic City"/>
    <hyperlink ref="A12" location="Brigantine!A1" display="Brigantine"/>
    <hyperlink ref="A13" location="'Buena Borough'!A1" display="Buena Borough"/>
    <hyperlink ref="A14" location="'Buena Vista'!A1" display="Buena Vista"/>
    <hyperlink ref="A15" location="'Corbin City'!A1" display="Corbin City"/>
    <hyperlink ref="A16" location="'Egg Harbor City'!A1" display="Egg Harbor City"/>
    <hyperlink ref="A17" location="'Egg Harbor Twp'!A1" display="Egg Harbor Twp."/>
    <hyperlink ref="A18" location="'Estell Manor'!A1" display="Estell Manor"/>
    <hyperlink ref="A19" location="Folsom!A1" display="Folsom"/>
    <hyperlink ref="A20" location="'Galloway Twp'!A1" display="Galloway Twp."/>
    <hyperlink ref="A21" location="'Hamilton Twp'!A1" display="Hamilton Twp."/>
    <hyperlink ref="A22" location="Hammonton!A1" display="Hammonton"/>
    <hyperlink ref="A23" location="Linwood!A1" display="Linwood"/>
    <hyperlink ref="A24" location="Longport!A1" display="Longport"/>
    <hyperlink ref="A25" location="Margate!A1" display="Margate"/>
    <hyperlink ref="A26" location="Mullica!A1" display="Mullica"/>
    <hyperlink ref="A27" location="Northfield!A1" display="Northfield"/>
    <hyperlink ref="A28" location="Pleasantville!A1" display="Pleasantville"/>
    <hyperlink ref="A29" location="'Port Republic'!A1" display="Port Republic"/>
    <hyperlink ref="A30" location="'Somers Point'!A1" display="Somers Point"/>
    <hyperlink ref="A31" location="Ventnor!A1" display="Ventnor"/>
    <hyperlink ref="A32" location="Weymouth!A1" display="Weymouth"/>
  </hyperlink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  <colBreaks count="1" manualBreakCount="1">
    <brk id="22" max="37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6"/>
  <sheetViews>
    <sheetView zoomScale="75" zoomScaleNormal="75" workbookViewId="0">
      <pane xSplit="1" ySplit="5" topLeftCell="B6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5.140625" style="7" customWidth="1"/>
    <col min="2" max="2" width="1.7109375" style="7" customWidth="1"/>
    <col min="3" max="4" width="9.7109375" style="7" customWidth="1"/>
    <col min="5" max="5" width="9.42578125" style="7" customWidth="1"/>
    <col min="6" max="6" width="9.7109375" style="7" customWidth="1"/>
    <col min="7" max="7" width="1.7109375" style="7" customWidth="1"/>
    <col min="8" max="8" width="9.7109375" style="7" customWidth="1"/>
    <col min="9" max="9" width="12.140625" style="7" customWidth="1"/>
    <col min="10" max="10" width="1.7109375" style="7" customWidth="1"/>
    <col min="11" max="11" width="9.7109375" style="7" customWidth="1"/>
    <col min="12" max="12" width="9.42578125" style="7" customWidth="1"/>
    <col min="13" max="13" width="1.7109375" style="7" customWidth="1"/>
    <col min="14" max="14" width="9.7109375" style="7" customWidth="1"/>
    <col min="15" max="15" width="1.7109375" style="7" customWidth="1"/>
    <col min="16" max="16" width="9.7109375" style="7" customWidth="1"/>
    <col min="17" max="17" width="1.7109375" style="7" customWidth="1"/>
    <col min="18" max="18" width="9.7109375" style="7" customWidth="1"/>
    <col min="19" max="19" width="1.7109375" style="7" customWidth="1"/>
    <col min="20" max="20" width="9.7109375" style="7" customWidth="1"/>
    <col min="21" max="21" width="1.7109375" style="7" customWidth="1"/>
    <col min="22" max="22" width="8.7109375" style="7" customWidth="1"/>
    <col min="23" max="23" width="1.7109375" style="7" customWidth="1"/>
    <col min="24" max="24" width="12.140625" style="7" customWidth="1"/>
    <col min="25" max="25" width="1.7109375" style="7" customWidth="1"/>
    <col min="26" max="26" width="8.7109375" style="7" customWidth="1"/>
    <col min="27" max="27" width="1.7109375" style="7" customWidth="1"/>
    <col min="28" max="28" width="10.140625" style="7" bestFit="1" customWidth="1"/>
    <col min="29" max="29" width="8" style="7" customWidth="1"/>
    <col min="30" max="30" width="10.42578125" style="7" customWidth="1"/>
    <col min="31" max="16384" width="9.140625" style="7"/>
  </cols>
  <sheetData>
    <row r="2" spans="1:30" s="6" customFormat="1" x14ac:dyDescent="0.25">
      <c r="C2" s="59"/>
      <c r="D2" s="59"/>
      <c r="E2" s="59"/>
      <c r="F2" s="59"/>
      <c r="H2" s="7"/>
      <c r="I2" s="7"/>
      <c r="J2" s="7"/>
      <c r="K2" s="7"/>
      <c r="L2" s="7"/>
      <c r="M2" s="7"/>
      <c r="N2" s="52"/>
      <c r="O2" s="7"/>
      <c r="P2" s="52"/>
      <c r="Q2" s="7"/>
      <c r="R2" s="52"/>
      <c r="S2" s="7"/>
      <c r="T2" s="52"/>
      <c r="U2" s="7"/>
      <c r="V2" s="52"/>
      <c r="W2" s="7"/>
      <c r="X2" s="52"/>
      <c r="Y2" s="7"/>
      <c r="Z2" s="52"/>
      <c r="AA2" s="7"/>
    </row>
    <row r="3" spans="1:30" s="6" customFormat="1" ht="15" customHeight="1" x14ac:dyDescent="0.25">
      <c r="C3" s="149" t="s">
        <v>189</v>
      </c>
      <c r="D3" s="149"/>
      <c r="E3" s="149"/>
      <c r="F3" s="149"/>
      <c r="H3" s="149" t="s">
        <v>6</v>
      </c>
      <c r="I3" s="149"/>
      <c r="J3" s="149"/>
      <c r="K3" s="149"/>
      <c r="L3" s="149"/>
      <c r="M3" s="71"/>
      <c r="N3" s="145" t="s">
        <v>208</v>
      </c>
      <c r="O3" s="71"/>
      <c r="P3" s="56" t="s">
        <v>209</v>
      </c>
      <c r="Q3" s="71"/>
      <c r="R3" s="145" t="s">
        <v>221</v>
      </c>
      <c r="S3" s="145"/>
      <c r="T3" s="145"/>
      <c r="U3" s="76"/>
      <c r="V3" s="73" t="s">
        <v>43</v>
      </c>
      <c r="W3" s="13"/>
      <c r="X3" s="73" t="s">
        <v>43</v>
      </c>
      <c r="Y3" s="13"/>
      <c r="Z3" s="73" t="s">
        <v>43</v>
      </c>
      <c r="AA3" s="76"/>
    </row>
    <row r="4" spans="1:30" s="6" customFormat="1" ht="15" customHeight="1" x14ac:dyDescent="0.25">
      <c r="C4" s="149"/>
      <c r="D4" s="149"/>
      <c r="E4" s="149"/>
      <c r="F4" s="149"/>
      <c r="H4" s="105" t="s">
        <v>194</v>
      </c>
      <c r="I4" s="105"/>
      <c r="J4" s="77"/>
      <c r="K4" s="105" t="s">
        <v>5</v>
      </c>
      <c r="L4" s="105"/>
      <c r="M4" s="77"/>
      <c r="N4" s="145"/>
      <c r="O4" s="77"/>
      <c r="P4" s="56" t="s">
        <v>240</v>
      </c>
      <c r="Q4" s="77"/>
      <c r="R4" s="145" t="s">
        <v>263</v>
      </c>
      <c r="S4" s="145"/>
      <c r="T4" s="145"/>
      <c r="U4" s="71"/>
      <c r="V4" s="73" t="s">
        <v>240</v>
      </c>
      <c r="W4" s="70"/>
      <c r="X4" s="73" t="s">
        <v>44</v>
      </c>
      <c r="Y4" s="70"/>
      <c r="Z4" s="73" t="s">
        <v>45</v>
      </c>
      <c r="AA4" s="71"/>
      <c r="AB4" s="33"/>
      <c r="AC4" s="33"/>
      <c r="AD4" s="33"/>
    </row>
    <row r="5" spans="1:30" s="12" customFormat="1" ht="5.0999999999999996" customHeight="1" thickBot="1" x14ac:dyDescent="0.3">
      <c r="C5" s="52"/>
      <c r="D5" s="52"/>
      <c r="E5" s="52"/>
      <c r="F5" s="52"/>
      <c r="H5" s="105"/>
      <c r="I5" s="105"/>
      <c r="J5" s="71"/>
      <c r="K5" s="105"/>
      <c r="L5" s="105"/>
      <c r="M5" s="71"/>
      <c r="N5" s="52"/>
      <c r="O5" s="71"/>
      <c r="P5" s="52"/>
      <c r="Q5" s="71"/>
      <c r="R5" s="52"/>
      <c r="S5" s="71"/>
      <c r="T5" s="52"/>
      <c r="U5" s="71"/>
      <c r="V5" s="52"/>
      <c r="W5" s="71"/>
      <c r="X5" s="52"/>
      <c r="Y5" s="71"/>
      <c r="Z5" s="52"/>
      <c r="AA5" s="71"/>
    </row>
    <row r="6" spans="1:30" s="12" customFormat="1" ht="15" customHeight="1" x14ac:dyDescent="0.25">
      <c r="A6" s="106" t="s">
        <v>8</v>
      </c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H6" s="133" t="str">
        <f>+'Lead Sheet (R)'!M6:M8</f>
        <v>Vince Polistina</v>
      </c>
      <c r="I6" s="139" t="str">
        <f>+'Lead Sheet (R)'!N6:N8</f>
        <v>Seth Grossman</v>
      </c>
      <c r="K6" s="133" t="str">
        <f>+'Lead Sheet (R)'!P6:P8</f>
        <v>Don Guardian</v>
      </c>
      <c r="L6" s="139" t="str">
        <f>+'Lead Sheet (R)'!Q6:Q8</f>
        <v>Claire Swift</v>
      </c>
      <c r="N6" s="107" t="str">
        <f>+'Lead Sheet (R)'!AC6:AC8</f>
        <v>Joseph J. Giralo</v>
      </c>
      <c r="P6" s="107" t="str">
        <f>+'Lead Sheet (R)'!AE6:AE8</f>
        <v>Frank X. Balles</v>
      </c>
      <c r="R6" s="107" t="str">
        <f>+'Lead Sheet (R)'!AK6:AK8</f>
        <v>Robert Croce</v>
      </c>
      <c r="T6" s="107" t="str">
        <f>+'Lead Sheet (R)'!AM6:AM8</f>
        <v>Cynthia Balles</v>
      </c>
      <c r="V6" s="107" t="s">
        <v>255</v>
      </c>
      <c r="X6" s="107" t="s">
        <v>294</v>
      </c>
      <c r="Z6" s="107" t="s">
        <v>348</v>
      </c>
      <c r="AB6" s="127" t="s">
        <v>224</v>
      </c>
      <c r="AC6" s="120" t="s">
        <v>225</v>
      </c>
      <c r="AD6" s="124" t="s">
        <v>226</v>
      </c>
    </row>
    <row r="7" spans="1:30" s="12" customFormat="1" ht="15" customHeight="1" x14ac:dyDescent="0.25">
      <c r="A7" s="106"/>
      <c r="C7" s="134"/>
      <c r="D7" s="137"/>
      <c r="E7" s="137"/>
      <c r="F7" s="140"/>
      <c r="H7" s="134"/>
      <c r="I7" s="140"/>
      <c r="K7" s="134"/>
      <c r="L7" s="140"/>
      <c r="N7" s="108"/>
      <c r="P7" s="108"/>
      <c r="R7" s="108"/>
      <c r="T7" s="108"/>
      <c r="V7" s="108"/>
      <c r="X7" s="108"/>
      <c r="Z7" s="108"/>
      <c r="AB7" s="128"/>
      <c r="AC7" s="121"/>
      <c r="AD7" s="125"/>
    </row>
    <row r="8" spans="1:30" s="12" customFormat="1" ht="15.75" thickBot="1" x14ac:dyDescent="0.3">
      <c r="A8" s="106"/>
      <c r="C8" s="135"/>
      <c r="D8" s="138"/>
      <c r="E8" s="138"/>
      <c r="F8" s="141"/>
      <c r="H8" s="135"/>
      <c r="I8" s="141"/>
      <c r="K8" s="135"/>
      <c r="L8" s="141"/>
      <c r="N8" s="109"/>
      <c r="P8" s="109"/>
      <c r="R8" s="109"/>
      <c r="T8" s="109"/>
      <c r="V8" s="109"/>
      <c r="X8" s="109"/>
      <c r="Z8" s="109"/>
      <c r="AB8" s="129"/>
      <c r="AC8" s="122"/>
      <c r="AD8" s="126"/>
    </row>
    <row r="9" spans="1:30" s="12" customFormat="1" ht="5.0999999999999996" customHeight="1" x14ac:dyDescent="0.25">
      <c r="C9" s="13"/>
      <c r="D9" s="13"/>
      <c r="E9" s="13"/>
      <c r="F9" s="13"/>
      <c r="H9" s="13"/>
      <c r="I9" s="13"/>
      <c r="K9" s="13"/>
      <c r="L9" s="13"/>
      <c r="N9" s="13"/>
      <c r="P9" s="13"/>
      <c r="R9" s="13"/>
      <c r="T9" s="13"/>
      <c r="V9" s="13"/>
      <c r="X9" s="13"/>
      <c r="Z9" s="13"/>
    </row>
    <row r="10" spans="1:30" x14ac:dyDescent="0.25">
      <c r="A10" s="7" t="s">
        <v>36</v>
      </c>
      <c r="C10" s="8">
        <v>55</v>
      </c>
      <c r="D10" s="8">
        <v>3</v>
      </c>
      <c r="E10" s="8">
        <v>17</v>
      </c>
      <c r="F10" s="8">
        <v>30</v>
      </c>
      <c r="H10" s="8">
        <v>73</v>
      </c>
      <c r="I10" s="8">
        <v>28</v>
      </c>
      <c r="K10" s="8">
        <v>91</v>
      </c>
      <c r="L10" s="8">
        <v>82</v>
      </c>
      <c r="N10" s="8">
        <v>90</v>
      </c>
      <c r="P10" s="8">
        <v>93</v>
      </c>
      <c r="R10" s="8">
        <v>89</v>
      </c>
      <c r="T10" s="8">
        <v>91</v>
      </c>
      <c r="V10" s="8"/>
      <c r="X10" s="8">
        <v>92</v>
      </c>
      <c r="Z10" s="8"/>
      <c r="AB10" s="8">
        <v>110</v>
      </c>
      <c r="AC10" s="130">
        <v>39</v>
      </c>
      <c r="AD10" s="130">
        <v>3</v>
      </c>
    </row>
    <row r="11" spans="1:30" x14ac:dyDescent="0.25">
      <c r="A11" s="7" t="s">
        <v>37</v>
      </c>
      <c r="C11" s="8">
        <v>67</v>
      </c>
      <c r="D11" s="8">
        <v>1</v>
      </c>
      <c r="E11" s="8">
        <v>5</v>
      </c>
      <c r="F11" s="8">
        <v>24</v>
      </c>
      <c r="H11" s="8">
        <v>61</v>
      </c>
      <c r="I11" s="8">
        <v>30</v>
      </c>
      <c r="K11" s="8">
        <v>81</v>
      </c>
      <c r="L11" s="8">
        <v>84</v>
      </c>
      <c r="N11" s="8">
        <v>84</v>
      </c>
      <c r="P11" s="8">
        <v>84</v>
      </c>
      <c r="R11" s="8">
        <v>84</v>
      </c>
      <c r="T11" s="8">
        <v>83</v>
      </c>
      <c r="V11" s="8"/>
      <c r="X11" s="8">
        <v>84</v>
      </c>
      <c r="Z11" s="8"/>
      <c r="AB11" s="8">
        <v>99</v>
      </c>
      <c r="AC11" s="131"/>
      <c r="AD11" s="131"/>
    </row>
    <row r="12" spans="1:30" x14ac:dyDescent="0.25">
      <c r="A12" s="7" t="s">
        <v>38</v>
      </c>
      <c r="C12" s="8">
        <v>69</v>
      </c>
      <c r="D12" s="8">
        <v>0</v>
      </c>
      <c r="E12" s="8">
        <v>15</v>
      </c>
      <c r="F12" s="8">
        <v>17</v>
      </c>
      <c r="H12" s="8">
        <v>74</v>
      </c>
      <c r="I12" s="8">
        <v>25</v>
      </c>
      <c r="K12" s="8">
        <v>94</v>
      </c>
      <c r="L12" s="8">
        <v>91</v>
      </c>
      <c r="N12" s="8">
        <v>96</v>
      </c>
      <c r="P12" s="8">
        <v>95</v>
      </c>
      <c r="R12" s="8">
        <v>96</v>
      </c>
      <c r="T12" s="8">
        <v>96</v>
      </c>
      <c r="V12" s="8"/>
      <c r="X12" s="8">
        <v>91</v>
      </c>
      <c r="Z12" s="8"/>
      <c r="AB12" s="8">
        <v>103</v>
      </c>
      <c r="AC12" s="132"/>
      <c r="AD12" s="132"/>
    </row>
    <row r="13" spans="1:30" x14ac:dyDescent="0.25">
      <c r="A13" s="7" t="s">
        <v>39</v>
      </c>
      <c r="C13" s="8">
        <v>50</v>
      </c>
      <c r="D13" s="8">
        <v>1</v>
      </c>
      <c r="E13" s="8">
        <v>22</v>
      </c>
      <c r="F13" s="8">
        <v>16</v>
      </c>
      <c r="H13" s="8">
        <v>58</v>
      </c>
      <c r="I13" s="8">
        <v>27</v>
      </c>
      <c r="K13" s="8">
        <v>82</v>
      </c>
      <c r="L13" s="8">
        <v>76</v>
      </c>
      <c r="N13" s="8">
        <v>76</v>
      </c>
      <c r="P13" s="8">
        <v>84</v>
      </c>
      <c r="R13" s="8">
        <v>77</v>
      </c>
      <c r="T13" s="8">
        <v>78</v>
      </c>
      <c r="V13" s="8"/>
      <c r="X13" s="8"/>
      <c r="Z13" s="8">
        <f>6</f>
        <v>6</v>
      </c>
      <c r="AB13" s="8">
        <v>91</v>
      </c>
      <c r="AC13" s="130">
        <v>36</v>
      </c>
      <c r="AD13" s="130">
        <v>6</v>
      </c>
    </row>
    <row r="14" spans="1:30" x14ac:dyDescent="0.25">
      <c r="A14" s="7" t="s">
        <v>40</v>
      </c>
      <c r="C14" s="8">
        <v>42</v>
      </c>
      <c r="D14" s="8">
        <v>2</v>
      </c>
      <c r="E14" s="8">
        <v>6</v>
      </c>
      <c r="F14" s="8">
        <v>8</v>
      </c>
      <c r="H14" s="8">
        <v>43</v>
      </c>
      <c r="I14" s="8">
        <v>17</v>
      </c>
      <c r="K14" s="8">
        <v>59</v>
      </c>
      <c r="L14" s="8">
        <v>56</v>
      </c>
      <c r="N14" s="8">
        <v>59</v>
      </c>
      <c r="P14" s="8">
        <v>59</v>
      </c>
      <c r="R14" s="8">
        <v>59</v>
      </c>
      <c r="T14" s="8">
        <v>58</v>
      </c>
      <c r="V14" s="8"/>
      <c r="X14" s="8"/>
      <c r="Z14" s="8">
        <f>3</f>
        <v>3</v>
      </c>
      <c r="AB14" s="8">
        <v>61</v>
      </c>
      <c r="AC14" s="131"/>
      <c r="AD14" s="131"/>
    </row>
    <row r="15" spans="1:30" x14ac:dyDescent="0.25">
      <c r="A15" s="7" t="s">
        <v>41</v>
      </c>
      <c r="C15" s="8">
        <v>65</v>
      </c>
      <c r="D15" s="8">
        <v>1</v>
      </c>
      <c r="E15" s="8">
        <v>10</v>
      </c>
      <c r="F15" s="8">
        <v>13</v>
      </c>
      <c r="H15" s="8">
        <v>60</v>
      </c>
      <c r="I15" s="8">
        <v>25</v>
      </c>
      <c r="K15" s="8">
        <v>80</v>
      </c>
      <c r="L15" s="8">
        <v>79</v>
      </c>
      <c r="N15" s="8">
        <v>80</v>
      </c>
      <c r="P15" s="8">
        <v>81</v>
      </c>
      <c r="R15" s="8">
        <v>80</v>
      </c>
      <c r="T15" s="8">
        <v>80</v>
      </c>
      <c r="V15" s="8"/>
      <c r="X15" s="8"/>
      <c r="Z15" s="8">
        <f>5</f>
        <v>5</v>
      </c>
      <c r="AB15" s="8">
        <v>90</v>
      </c>
      <c r="AC15" s="132"/>
      <c r="AD15" s="132"/>
    </row>
    <row r="16" spans="1:30" ht="15.75" thickBot="1" x14ac:dyDescent="0.3"/>
    <row r="17" spans="1:30" ht="15.75" thickBot="1" x14ac:dyDescent="0.3">
      <c r="A17" s="16" t="s">
        <v>30</v>
      </c>
      <c r="C17" s="10">
        <f>+SUM(C10:C15)</f>
        <v>348</v>
      </c>
      <c r="D17" s="10">
        <f t="shared" ref="D17:T17" si="0">+SUM(D10:D15)</f>
        <v>8</v>
      </c>
      <c r="E17" s="10">
        <f t="shared" si="0"/>
        <v>75</v>
      </c>
      <c r="F17" s="10">
        <f t="shared" si="0"/>
        <v>108</v>
      </c>
      <c r="H17" s="10">
        <f t="shared" si="0"/>
        <v>369</v>
      </c>
      <c r="I17" s="10">
        <f t="shared" si="0"/>
        <v>152</v>
      </c>
      <c r="K17" s="10">
        <f t="shared" si="0"/>
        <v>487</v>
      </c>
      <c r="L17" s="10">
        <f t="shared" si="0"/>
        <v>468</v>
      </c>
      <c r="N17" s="10">
        <f t="shared" si="0"/>
        <v>485</v>
      </c>
      <c r="P17" s="10">
        <f t="shared" si="0"/>
        <v>496</v>
      </c>
      <c r="R17" s="10">
        <f t="shared" si="0"/>
        <v>485</v>
      </c>
      <c r="T17" s="10">
        <f t="shared" si="0"/>
        <v>486</v>
      </c>
      <c r="V17" s="10">
        <f t="shared" ref="V17" si="1">+SUM(V10:V15)</f>
        <v>0</v>
      </c>
      <c r="X17" s="10">
        <f t="shared" ref="X17:Z17" si="2">+SUM(X10:X15)</f>
        <v>267</v>
      </c>
      <c r="Z17" s="10">
        <f t="shared" si="2"/>
        <v>14</v>
      </c>
      <c r="AB17" s="10">
        <f t="shared" ref="AB17:AD17" si="3">+SUM(AB10:AB15)</f>
        <v>554</v>
      </c>
      <c r="AC17" s="10">
        <f t="shared" si="3"/>
        <v>75</v>
      </c>
      <c r="AD17" s="10">
        <f t="shared" si="3"/>
        <v>9</v>
      </c>
    </row>
    <row r="18" spans="1:30" x14ac:dyDescent="0.25">
      <c r="A18" s="17" t="s">
        <v>31</v>
      </c>
      <c r="C18" s="26">
        <v>46</v>
      </c>
      <c r="D18" s="26">
        <v>1</v>
      </c>
      <c r="E18" s="26">
        <v>1</v>
      </c>
      <c r="F18" s="26">
        <v>21</v>
      </c>
      <c r="H18" s="26">
        <v>36</v>
      </c>
      <c r="I18" s="26">
        <v>29</v>
      </c>
      <c r="K18" s="26">
        <v>65</v>
      </c>
      <c r="L18" s="26">
        <v>66</v>
      </c>
      <c r="N18" s="26">
        <v>67</v>
      </c>
      <c r="P18" s="26">
        <v>69</v>
      </c>
      <c r="R18" s="26">
        <v>67</v>
      </c>
      <c r="T18" s="26">
        <v>70</v>
      </c>
      <c r="V18" s="26"/>
      <c r="X18" s="26">
        <v>38</v>
      </c>
      <c r="Z18" s="26">
        <v>0</v>
      </c>
      <c r="AB18" s="25"/>
      <c r="AC18" s="25"/>
      <c r="AD18" s="25"/>
    </row>
    <row r="19" spans="1:30" ht="15.75" thickBot="1" x14ac:dyDescent="0.3">
      <c r="A19" s="18" t="s">
        <v>32</v>
      </c>
      <c r="C19" s="27">
        <v>2</v>
      </c>
      <c r="D19" s="27">
        <v>0</v>
      </c>
      <c r="E19" s="27">
        <v>3</v>
      </c>
      <c r="F19" s="27">
        <v>4</v>
      </c>
      <c r="H19" s="27">
        <v>5</v>
      </c>
      <c r="I19" s="27">
        <v>3</v>
      </c>
      <c r="K19" s="27">
        <v>9</v>
      </c>
      <c r="L19" s="27">
        <v>9</v>
      </c>
      <c r="N19" s="27">
        <v>9</v>
      </c>
      <c r="P19" s="27">
        <v>9</v>
      </c>
      <c r="R19" s="27">
        <v>9</v>
      </c>
      <c r="T19" s="27">
        <v>9</v>
      </c>
      <c r="V19" s="27"/>
      <c r="X19" s="27">
        <v>3</v>
      </c>
      <c r="Z19" s="27">
        <v>0</v>
      </c>
      <c r="AB19" s="25"/>
      <c r="AC19" s="25"/>
      <c r="AD19" s="25"/>
    </row>
    <row r="20" spans="1:30" ht="15.75" thickBot="1" x14ac:dyDescent="0.3">
      <c r="A20" s="16" t="s">
        <v>34</v>
      </c>
      <c r="C20" s="10">
        <f>+SUM(C17:C19)</f>
        <v>396</v>
      </c>
      <c r="D20" s="10">
        <f>+SUM(D17:D19)</f>
        <v>9</v>
      </c>
      <c r="E20" s="10">
        <f>+SUM(E17:E19)</f>
        <v>79</v>
      </c>
      <c r="F20" s="10">
        <f>+SUM(F17:F19)</f>
        <v>133</v>
      </c>
      <c r="H20" s="10">
        <f>+SUM(H17:H19)</f>
        <v>410</v>
      </c>
      <c r="I20" s="10">
        <f>+SUM(I17:I19)</f>
        <v>184</v>
      </c>
      <c r="K20" s="10">
        <f>+SUM(K17:K19)</f>
        <v>561</v>
      </c>
      <c r="L20" s="10">
        <f>+SUM(L17:L19)</f>
        <v>543</v>
      </c>
      <c r="N20" s="10">
        <f>+SUM(N17:N19)</f>
        <v>561</v>
      </c>
      <c r="P20" s="10">
        <f>+SUM(P17:P19)</f>
        <v>574</v>
      </c>
      <c r="R20" s="10">
        <f>+SUM(R17:R19)</f>
        <v>561</v>
      </c>
      <c r="T20" s="10">
        <f>+SUM(T17:T19)</f>
        <v>565</v>
      </c>
      <c r="V20" s="10">
        <f>+SUM(V17:V19)</f>
        <v>0</v>
      </c>
      <c r="X20" s="10">
        <f>+SUM(X17:X19)</f>
        <v>308</v>
      </c>
      <c r="Z20" s="10">
        <f>+SUM(Z17:Z19)</f>
        <v>14</v>
      </c>
      <c r="AB20" s="24"/>
      <c r="AC20" s="24"/>
      <c r="AD20" s="24"/>
    </row>
    <row r="21" spans="1:30" x14ac:dyDescent="0.25">
      <c r="C21" s="15"/>
      <c r="D21" s="15"/>
      <c r="E21" s="15"/>
      <c r="F21" s="15"/>
      <c r="H21" s="15"/>
      <c r="I21" s="15"/>
      <c r="K21" s="15"/>
      <c r="L21" s="15"/>
      <c r="N21" s="15"/>
      <c r="P21" s="15"/>
      <c r="R21" s="15"/>
      <c r="T21" s="15"/>
      <c r="V21" s="15"/>
      <c r="X21" s="15"/>
      <c r="Z21" s="15"/>
    </row>
    <row r="22" spans="1:30" x14ac:dyDescent="0.25">
      <c r="C22" s="15"/>
      <c r="D22" s="15"/>
      <c r="E22" s="15"/>
      <c r="F22" s="15"/>
      <c r="H22" s="15"/>
      <c r="I22" s="15"/>
      <c r="K22" s="15"/>
      <c r="L22" s="15"/>
      <c r="N22" s="15"/>
      <c r="P22" s="15"/>
      <c r="R22" s="15"/>
      <c r="T22" s="15"/>
      <c r="V22" s="15"/>
      <c r="X22" s="15"/>
      <c r="Z22" s="15"/>
    </row>
    <row r="24" spans="1:30" x14ac:dyDescent="0.25">
      <c r="AB24" s="33"/>
      <c r="AC24" s="33"/>
      <c r="AD24" s="33"/>
    </row>
    <row r="25" spans="1:30" x14ac:dyDescent="0.25">
      <c r="AB25" s="33"/>
      <c r="AC25" s="33"/>
      <c r="AD25" s="33"/>
    </row>
    <row r="26" spans="1:30" x14ac:dyDescent="0.25">
      <c r="AB26" s="33"/>
      <c r="AC26" s="33"/>
      <c r="AD26" s="33"/>
    </row>
  </sheetData>
  <mergeCells count="30">
    <mergeCell ref="AD13:AD15"/>
    <mergeCell ref="AC13:AC15"/>
    <mergeCell ref="AD10:AD12"/>
    <mergeCell ref="AC10:AC12"/>
    <mergeCell ref="A6:A8"/>
    <mergeCell ref="D6:D8"/>
    <mergeCell ref="F6:F8"/>
    <mergeCell ref="I6:I8"/>
    <mergeCell ref="L6:L8"/>
    <mergeCell ref="C6:C8"/>
    <mergeCell ref="E6:E8"/>
    <mergeCell ref="H6:H8"/>
    <mergeCell ref="K6:K8"/>
    <mergeCell ref="T6:T8"/>
    <mergeCell ref="N6:N8"/>
    <mergeCell ref="R6:R8"/>
    <mergeCell ref="C3:F4"/>
    <mergeCell ref="AB6:AB8"/>
    <mergeCell ref="AD6:AD8"/>
    <mergeCell ref="AC6:AC8"/>
    <mergeCell ref="H3:L3"/>
    <mergeCell ref="H4:I5"/>
    <mergeCell ref="K4:L5"/>
    <mergeCell ref="N3:N4"/>
    <mergeCell ref="Z6:Z8"/>
    <mergeCell ref="V6:V8"/>
    <mergeCell ref="X6:X8"/>
    <mergeCell ref="P6:P8"/>
    <mergeCell ref="R3:T3"/>
    <mergeCell ref="R4:T4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6"/>
  <sheetViews>
    <sheetView zoomScale="75" zoomScaleNormal="75" workbookViewId="0">
      <pane xSplit="1" topLeftCell="B1" activePane="topRight" state="frozen"/>
      <selection activeCell="S12" sqref="S12"/>
      <selection pane="topRight" activeCell="S12" sqref="S12"/>
    </sheetView>
  </sheetViews>
  <sheetFormatPr defaultRowHeight="15" x14ac:dyDescent="0.25"/>
  <cols>
    <col min="1" max="1" width="20.5703125" style="7" bestFit="1" customWidth="1"/>
    <col min="2" max="2" width="1.7109375" style="7" customWidth="1"/>
    <col min="3" max="6" width="9.42578125" style="7" customWidth="1"/>
    <col min="7" max="7" width="1.7109375" style="7" customWidth="1"/>
    <col min="8" max="9" width="12.140625" style="7" customWidth="1"/>
    <col min="10" max="10" width="1.7109375" style="7" customWidth="1"/>
    <col min="11" max="11" width="9.7109375" style="7" customWidth="1"/>
    <col min="12" max="12" width="9.42578125" style="7" customWidth="1"/>
    <col min="13" max="13" width="1.7109375" style="7" customWidth="1"/>
    <col min="14" max="14" width="9.7109375" style="7" customWidth="1"/>
    <col min="15" max="15" width="1.7109375" style="7" customWidth="1"/>
    <col min="16" max="16" width="9.7109375" style="7" customWidth="1"/>
    <col min="17" max="17" width="1.7109375" style="7" customWidth="1"/>
    <col min="18" max="18" width="9.7109375" style="7" customWidth="1"/>
    <col min="19" max="19" width="1.7109375" style="7" customWidth="1"/>
    <col min="20" max="20" width="9.7109375" style="7" customWidth="1"/>
    <col min="21" max="21" width="1.7109375" style="7" customWidth="1"/>
    <col min="22" max="22" width="9.7109375" style="7" customWidth="1"/>
    <col min="23" max="23" width="1.7109375" style="7" customWidth="1"/>
    <col min="24" max="24" width="9.42578125" style="7" customWidth="1"/>
    <col min="25" max="25" width="1.7109375" style="7" customWidth="1"/>
    <col min="26" max="26" width="15.140625" style="7" customWidth="1"/>
    <col min="27" max="27" width="9.7109375" style="7" customWidth="1"/>
    <col min="28" max="28" width="12.140625" style="7" customWidth="1"/>
    <col min="29" max="29" width="1.7109375" style="7" customWidth="1"/>
    <col min="30" max="30" width="10.140625" style="7" bestFit="1" customWidth="1"/>
    <col min="31" max="31" width="8.42578125" style="7" customWidth="1"/>
    <col min="32" max="32" width="13" style="7" bestFit="1" customWidth="1"/>
    <col min="33" max="33" width="8.7109375" style="7" customWidth="1"/>
    <col min="34" max="16384" width="9.140625" style="7"/>
  </cols>
  <sheetData>
    <row r="1" spans="1:43" x14ac:dyDescent="0.25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H1" s="93"/>
      <c r="AI1" s="93"/>
      <c r="AJ1" s="93"/>
      <c r="AK1" s="93"/>
      <c r="AL1" s="93"/>
      <c r="AM1" s="93"/>
      <c r="AN1" s="93"/>
      <c r="AO1" s="93"/>
      <c r="AP1" s="93"/>
      <c r="AQ1" s="93"/>
    </row>
    <row r="2" spans="1:43" x14ac:dyDescent="0.25">
      <c r="A2" s="93"/>
      <c r="B2" s="93"/>
      <c r="C2" s="59"/>
      <c r="D2" s="59"/>
      <c r="E2" s="59"/>
      <c r="F2" s="59"/>
      <c r="G2" s="93"/>
      <c r="J2" s="93"/>
      <c r="M2" s="93"/>
      <c r="N2" s="80"/>
      <c r="O2" s="93"/>
      <c r="P2" s="80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H2" s="93"/>
      <c r="AI2" s="93"/>
      <c r="AJ2" s="93"/>
      <c r="AK2" s="93"/>
      <c r="AL2" s="93"/>
      <c r="AM2" s="93"/>
      <c r="AN2" s="93"/>
      <c r="AO2" s="93"/>
      <c r="AP2" s="93"/>
      <c r="AQ2" s="93"/>
    </row>
    <row r="3" spans="1:43" ht="15" customHeight="1" x14ac:dyDescent="0.25">
      <c r="A3" s="93"/>
      <c r="B3" s="93"/>
      <c r="C3" s="149" t="s">
        <v>189</v>
      </c>
      <c r="D3" s="149"/>
      <c r="E3" s="149"/>
      <c r="F3" s="149"/>
      <c r="G3" s="93"/>
      <c r="H3" s="149" t="s">
        <v>6</v>
      </c>
      <c r="I3" s="149"/>
      <c r="J3" s="149"/>
      <c r="K3" s="149"/>
      <c r="L3" s="149"/>
      <c r="M3" s="93"/>
      <c r="N3" s="145" t="s">
        <v>208</v>
      </c>
      <c r="O3" s="93"/>
      <c r="P3" s="149" t="s">
        <v>209</v>
      </c>
      <c r="Q3" s="149"/>
      <c r="R3" s="149"/>
      <c r="S3" s="93"/>
      <c r="T3" s="145" t="s">
        <v>221</v>
      </c>
      <c r="U3" s="145"/>
      <c r="V3" s="145"/>
      <c r="W3" s="93"/>
      <c r="X3" s="154" t="s">
        <v>42</v>
      </c>
      <c r="Y3" s="93"/>
      <c r="Z3" s="155" t="s">
        <v>239</v>
      </c>
      <c r="AA3" s="155"/>
      <c r="AB3" s="155"/>
      <c r="AC3" s="93"/>
      <c r="AH3" s="93"/>
      <c r="AI3" s="93"/>
      <c r="AJ3" s="93"/>
      <c r="AK3" s="93"/>
      <c r="AL3" s="93"/>
      <c r="AM3" s="93"/>
      <c r="AN3" s="93"/>
      <c r="AO3" s="93"/>
      <c r="AP3" s="93"/>
      <c r="AQ3" s="93"/>
    </row>
    <row r="4" spans="1:43" ht="15.75" customHeight="1" x14ac:dyDescent="0.25">
      <c r="A4" s="93"/>
      <c r="B4" s="93"/>
      <c r="C4" s="149"/>
      <c r="D4" s="149"/>
      <c r="E4" s="149"/>
      <c r="F4" s="149"/>
      <c r="G4" s="93"/>
      <c r="H4" s="105" t="s">
        <v>194</v>
      </c>
      <c r="I4" s="105"/>
      <c r="J4" s="93"/>
      <c r="K4" s="105" t="s">
        <v>5</v>
      </c>
      <c r="L4" s="105"/>
      <c r="M4" s="93"/>
      <c r="N4" s="145"/>
      <c r="O4" s="93"/>
      <c r="P4" s="84" t="s">
        <v>240</v>
      </c>
      <c r="Q4" s="93"/>
      <c r="R4" s="98" t="s">
        <v>216</v>
      </c>
      <c r="S4" s="93"/>
      <c r="T4" s="145"/>
      <c r="U4" s="145"/>
      <c r="V4" s="145"/>
      <c r="W4" s="93"/>
      <c r="X4" s="154"/>
      <c r="Y4" s="93"/>
      <c r="Z4" s="155"/>
      <c r="AA4" s="155"/>
      <c r="AB4" s="155"/>
      <c r="AC4" s="93"/>
      <c r="AD4" s="78"/>
      <c r="AE4" s="78"/>
      <c r="AF4" s="78"/>
      <c r="AG4" s="78"/>
      <c r="AH4" s="93"/>
      <c r="AI4" s="93"/>
      <c r="AJ4" s="93"/>
      <c r="AK4" s="93"/>
      <c r="AL4" s="93"/>
      <c r="AM4" s="93"/>
      <c r="AN4" s="93"/>
      <c r="AO4" s="93"/>
      <c r="AP4" s="93"/>
      <c r="AQ4" s="93"/>
    </row>
    <row r="5" spans="1:43" ht="5.0999999999999996" customHeight="1" thickBot="1" x14ac:dyDescent="0.3">
      <c r="A5" s="93"/>
      <c r="B5" s="93"/>
      <c r="C5" s="80"/>
      <c r="D5" s="80"/>
      <c r="E5" s="80"/>
      <c r="F5" s="80"/>
      <c r="G5" s="93"/>
      <c r="H5" s="105"/>
      <c r="I5" s="105"/>
      <c r="J5" s="93"/>
      <c r="K5" s="105"/>
      <c r="L5" s="105"/>
      <c r="M5" s="93"/>
      <c r="N5" s="80"/>
      <c r="O5" s="93"/>
      <c r="P5" s="80"/>
      <c r="Q5" s="93"/>
      <c r="R5" s="81"/>
      <c r="S5" s="93"/>
      <c r="T5" s="80"/>
      <c r="U5" s="71"/>
      <c r="V5" s="80"/>
      <c r="W5" s="93"/>
      <c r="X5" s="81"/>
      <c r="Y5" s="93"/>
      <c r="Z5" s="81"/>
      <c r="AA5" s="81"/>
      <c r="AB5" s="81"/>
      <c r="AC5" s="93"/>
      <c r="AD5" s="78"/>
      <c r="AE5" s="78"/>
      <c r="AF5" s="78"/>
      <c r="AG5" s="78"/>
      <c r="AH5" s="93"/>
      <c r="AI5" s="93"/>
      <c r="AJ5" s="93"/>
      <c r="AK5" s="93"/>
      <c r="AL5" s="93"/>
      <c r="AM5" s="93"/>
      <c r="AN5" s="93"/>
      <c r="AO5" s="93"/>
      <c r="AP5" s="93"/>
      <c r="AQ5" s="93"/>
    </row>
    <row r="6" spans="1:43" ht="15" customHeight="1" x14ac:dyDescent="0.25">
      <c r="A6" s="153" t="s">
        <v>8</v>
      </c>
      <c r="B6" s="93"/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93"/>
      <c r="H6" s="133" t="str">
        <f>+'Lead Sheet (R)'!M6:M8</f>
        <v>Vince Polistina</v>
      </c>
      <c r="I6" s="139" t="str">
        <f>+'Lead Sheet (R)'!N6:N8</f>
        <v>Seth Grossman</v>
      </c>
      <c r="J6" s="93"/>
      <c r="K6" s="133" t="str">
        <f>+'Lead Sheet (R)'!P6:P8</f>
        <v>Don Guardian</v>
      </c>
      <c r="L6" s="139" t="str">
        <f>+'Lead Sheet (R)'!Q6:Q8</f>
        <v>Claire Swift</v>
      </c>
      <c r="M6" s="93"/>
      <c r="N6" s="107" t="str">
        <f>+'Lead Sheet (R)'!AC6:AC8</f>
        <v>Joseph J. Giralo</v>
      </c>
      <c r="O6" s="93"/>
      <c r="P6" s="107" t="str">
        <f>+'Lead Sheet (R)'!AE6:AE8</f>
        <v>Frank X. Balles</v>
      </c>
      <c r="Q6" s="93"/>
      <c r="R6" s="150" t="str">
        <f>+'Lead Sheet (R)'!AG6:AG8</f>
        <v>Maureen Kern</v>
      </c>
      <c r="S6" s="93"/>
      <c r="T6" s="107" t="str">
        <f>+'Absecon (R)'!R6:R8</f>
        <v>Robert Croce</v>
      </c>
      <c r="U6" s="12"/>
      <c r="V6" s="107" t="str">
        <f>+'Absecon (R)'!T6:T8</f>
        <v>Cynthia Balles</v>
      </c>
      <c r="W6" s="93"/>
      <c r="X6" s="156" t="s">
        <v>295</v>
      </c>
      <c r="Y6" s="93"/>
      <c r="Z6" s="159" t="s">
        <v>296</v>
      </c>
      <c r="AA6" s="162" t="s">
        <v>297</v>
      </c>
      <c r="AB6" s="165" t="s">
        <v>298</v>
      </c>
      <c r="AC6" s="93"/>
      <c r="AD6" s="127" t="s">
        <v>224</v>
      </c>
      <c r="AE6" s="120" t="s">
        <v>225</v>
      </c>
      <c r="AF6" s="120" t="s">
        <v>226</v>
      </c>
      <c r="AG6" s="124" t="s">
        <v>227</v>
      </c>
      <c r="AH6" s="93"/>
      <c r="AI6" s="93"/>
      <c r="AJ6" s="93"/>
      <c r="AK6" s="93"/>
      <c r="AL6" s="93"/>
      <c r="AM6" s="93"/>
      <c r="AN6" s="93"/>
      <c r="AO6" s="93"/>
      <c r="AP6" s="93"/>
      <c r="AQ6" s="93"/>
    </row>
    <row r="7" spans="1:43" x14ac:dyDescent="0.25">
      <c r="A7" s="153"/>
      <c r="B7" s="93"/>
      <c r="C7" s="134"/>
      <c r="D7" s="137"/>
      <c r="E7" s="137"/>
      <c r="F7" s="140"/>
      <c r="G7" s="93"/>
      <c r="H7" s="134"/>
      <c r="I7" s="140"/>
      <c r="J7" s="93"/>
      <c r="K7" s="134"/>
      <c r="L7" s="140"/>
      <c r="M7" s="93"/>
      <c r="N7" s="108"/>
      <c r="O7" s="93"/>
      <c r="P7" s="108"/>
      <c r="Q7" s="93"/>
      <c r="R7" s="151"/>
      <c r="S7" s="93"/>
      <c r="T7" s="108"/>
      <c r="U7" s="12"/>
      <c r="V7" s="108"/>
      <c r="W7" s="93"/>
      <c r="X7" s="157"/>
      <c r="Y7" s="93"/>
      <c r="Z7" s="160"/>
      <c r="AA7" s="163"/>
      <c r="AB7" s="166"/>
      <c r="AC7" s="93"/>
      <c r="AD7" s="128"/>
      <c r="AE7" s="121"/>
      <c r="AF7" s="121"/>
      <c r="AG7" s="125"/>
      <c r="AH7" s="93"/>
      <c r="AI7" s="93"/>
      <c r="AJ7" s="93"/>
      <c r="AK7" s="93"/>
      <c r="AL7" s="93"/>
      <c r="AM7" s="93"/>
      <c r="AN7" s="93"/>
      <c r="AO7" s="93"/>
      <c r="AP7" s="93"/>
      <c r="AQ7" s="93"/>
    </row>
    <row r="8" spans="1:43" ht="15.75" thickBot="1" x14ac:dyDescent="0.3">
      <c r="A8" s="153"/>
      <c r="B8" s="93"/>
      <c r="C8" s="135"/>
      <c r="D8" s="138"/>
      <c r="E8" s="138"/>
      <c r="F8" s="141"/>
      <c r="G8" s="93"/>
      <c r="H8" s="135"/>
      <c r="I8" s="141"/>
      <c r="J8" s="93"/>
      <c r="K8" s="135"/>
      <c r="L8" s="141"/>
      <c r="M8" s="93"/>
      <c r="N8" s="109"/>
      <c r="O8" s="93"/>
      <c r="P8" s="109"/>
      <c r="Q8" s="93"/>
      <c r="R8" s="152"/>
      <c r="S8" s="93"/>
      <c r="T8" s="109"/>
      <c r="U8" s="12"/>
      <c r="V8" s="109"/>
      <c r="W8" s="93"/>
      <c r="X8" s="158"/>
      <c r="Y8" s="93"/>
      <c r="Z8" s="161"/>
      <c r="AA8" s="164"/>
      <c r="AB8" s="167"/>
      <c r="AC8" s="93"/>
      <c r="AD8" s="129"/>
      <c r="AE8" s="122"/>
      <c r="AF8" s="122"/>
      <c r="AG8" s="126"/>
      <c r="AH8" s="93"/>
      <c r="AI8" s="93"/>
      <c r="AJ8" s="93"/>
      <c r="AK8" s="93"/>
      <c r="AL8" s="93"/>
      <c r="AM8" s="93"/>
      <c r="AN8" s="93"/>
      <c r="AO8" s="93"/>
      <c r="AP8" s="93"/>
      <c r="AQ8" s="93"/>
    </row>
    <row r="9" spans="1:43" ht="5.0999999999999996" customHeight="1" x14ac:dyDescent="0.25">
      <c r="AD9" s="12"/>
      <c r="AE9" s="12"/>
      <c r="AF9" s="12"/>
      <c r="AG9" s="12"/>
    </row>
    <row r="10" spans="1:43" x14ac:dyDescent="0.25">
      <c r="A10" s="7" t="s">
        <v>47</v>
      </c>
      <c r="C10" s="8">
        <v>18</v>
      </c>
      <c r="D10" s="8">
        <v>3</v>
      </c>
      <c r="E10" s="8">
        <v>2</v>
      </c>
      <c r="F10" s="8">
        <v>6</v>
      </c>
      <c r="H10" s="8">
        <v>18</v>
      </c>
      <c r="I10" s="8">
        <v>12</v>
      </c>
      <c r="K10" s="8">
        <v>30</v>
      </c>
      <c r="L10" s="8">
        <v>25</v>
      </c>
      <c r="N10" s="8">
        <v>24</v>
      </c>
      <c r="P10" s="8">
        <v>24</v>
      </c>
      <c r="R10" s="8"/>
      <c r="T10" s="8">
        <v>23</v>
      </c>
      <c r="V10" s="8">
        <v>24</v>
      </c>
      <c r="X10" s="8">
        <v>26</v>
      </c>
      <c r="Z10" s="8">
        <v>20</v>
      </c>
      <c r="AA10" s="8">
        <v>21</v>
      </c>
      <c r="AB10" s="8">
        <v>20</v>
      </c>
      <c r="AD10" s="8">
        <v>35</v>
      </c>
      <c r="AE10" s="130">
        <v>23</v>
      </c>
      <c r="AF10" s="130">
        <v>9</v>
      </c>
      <c r="AG10" s="130">
        <v>1</v>
      </c>
    </row>
    <row r="11" spans="1:43" x14ac:dyDescent="0.25">
      <c r="A11" s="7" t="s">
        <v>48</v>
      </c>
      <c r="C11" s="8">
        <v>3</v>
      </c>
      <c r="D11" s="8">
        <v>0</v>
      </c>
      <c r="E11" s="8">
        <v>2</v>
      </c>
      <c r="F11" s="8">
        <v>1</v>
      </c>
      <c r="H11" s="8">
        <v>1</v>
      </c>
      <c r="I11" s="8">
        <v>5</v>
      </c>
      <c r="K11" s="8">
        <v>5</v>
      </c>
      <c r="L11" s="8">
        <v>4</v>
      </c>
      <c r="N11" s="8">
        <v>5</v>
      </c>
      <c r="P11" s="8">
        <v>5</v>
      </c>
      <c r="R11" s="8"/>
      <c r="T11" s="8">
        <v>5</v>
      </c>
      <c r="V11" s="8">
        <v>5</v>
      </c>
      <c r="X11" s="8">
        <v>4</v>
      </c>
      <c r="Z11" s="8">
        <v>3</v>
      </c>
      <c r="AA11" s="8">
        <v>5</v>
      </c>
      <c r="AB11" s="8">
        <v>3</v>
      </c>
      <c r="AD11" s="8">
        <v>8</v>
      </c>
      <c r="AE11" s="131"/>
      <c r="AF11" s="131"/>
      <c r="AG11" s="131"/>
    </row>
    <row r="12" spans="1:43" x14ac:dyDescent="0.25">
      <c r="A12" s="7" t="s">
        <v>49</v>
      </c>
      <c r="C12" s="8">
        <v>10</v>
      </c>
      <c r="D12" s="8">
        <v>0</v>
      </c>
      <c r="E12" s="8">
        <v>4</v>
      </c>
      <c r="F12" s="8">
        <v>1</v>
      </c>
      <c r="H12" s="8">
        <v>10</v>
      </c>
      <c r="I12" s="8">
        <v>7</v>
      </c>
      <c r="K12" s="8">
        <v>15</v>
      </c>
      <c r="L12" s="8">
        <v>11</v>
      </c>
      <c r="N12" s="8">
        <v>13</v>
      </c>
      <c r="P12" s="8">
        <v>12</v>
      </c>
      <c r="R12" s="8"/>
      <c r="T12" s="8">
        <v>12</v>
      </c>
      <c r="V12" s="8">
        <v>11</v>
      </c>
      <c r="X12" s="8">
        <v>12</v>
      </c>
      <c r="Z12" s="8">
        <v>13</v>
      </c>
      <c r="AA12" s="8">
        <v>13</v>
      </c>
      <c r="AB12" s="8">
        <v>11</v>
      </c>
      <c r="AD12" s="8">
        <v>19</v>
      </c>
      <c r="AE12" s="131"/>
      <c r="AF12" s="131"/>
      <c r="AG12" s="131"/>
    </row>
    <row r="13" spans="1:43" x14ac:dyDescent="0.25">
      <c r="A13" s="7" t="s">
        <v>50</v>
      </c>
      <c r="C13" s="8">
        <v>5</v>
      </c>
      <c r="D13" s="8">
        <v>1</v>
      </c>
      <c r="E13" s="8">
        <v>1</v>
      </c>
      <c r="F13" s="8">
        <v>0</v>
      </c>
      <c r="H13" s="8">
        <v>7</v>
      </c>
      <c r="I13" s="8">
        <v>2</v>
      </c>
      <c r="K13" s="8">
        <v>7</v>
      </c>
      <c r="L13" s="8">
        <v>9</v>
      </c>
      <c r="N13" s="8">
        <v>6</v>
      </c>
      <c r="P13" s="8">
        <v>8</v>
      </c>
      <c r="R13" s="8"/>
      <c r="T13" s="8">
        <v>5</v>
      </c>
      <c r="V13" s="8">
        <v>7</v>
      </c>
      <c r="X13" s="8">
        <v>6</v>
      </c>
      <c r="Z13" s="8">
        <v>4</v>
      </c>
      <c r="AA13" s="8">
        <v>6</v>
      </c>
      <c r="AB13" s="8">
        <v>5</v>
      </c>
      <c r="AD13" s="8">
        <v>10</v>
      </c>
      <c r="AE13" s="132"/>
      <c r="AF13" s="132"/>
      <c r="AG13" s="131"/>
    </row>
    <row r="14" spans="1:43" x14ac:dyDescent="0.25">
      <c r="A14" s="7" t="s">
        <v>51</v>
      </c>
      <c r="C14" s="8">
        <v>16</v>
      </c>
      <c r="D14" s="8">
        <v>2</v>
      </c>
      <c r="E14" s="8">
        <v>1</v>
      </c>
      <c r="F14" s="8">
        <v>7</v>
      </c>
      <c r="H14" s="8">
        <v>18</v>
      </c>
      <c r="I14" s="8">
        <v>6</v>
      </c>
      <c r="K14" s="8">
        <v>22</v>
      </c>
      <c r="L14" s="8">
        <v>21</v>
      </c>
      <c r="N14" s="8">
        <v>19</v>
      </c>
      <c r="P14" s="8">
        <v>21</v>
      </c>
      <c r="R14" s="8"/>
      <c r="T14" s="8">
        <v>22</v>
      </c>
      <c r="V14" s="8">
        <v>22</v>
      </c>
      <c r="X14" s="8">
        <v>18</v>
      </c>
      <c r="Z14" s="8">
        <v>17</v>
      </c>
      <c r="AA14" s="8">
        <v>19</v>
      </c>
      <c r="AB14" s="8">
        <v>15</v>
      </c>
      <c r="AD14" s="8">
        <v>29</v>
      </c>
      <c r="AE14" s="130">
        <v>15</v>
      </c>
      <c r="AF14" s="130">
        <v>1</v>
      </c>
      <c r="AG14" s="130">
        <v>0</v>
      </c>
    </row>
    <row r="15" spans="1:43" x14ac:dyDescent="0.25">
      <c r="A15" s="7" t="s">
        <v>52</v>
      </c>
      <c r="C15" s="8">
        <v>2</v>
      </c>
      <c r="D15" s="8">
        <v>1</v>
      </c>
      <c r="E15" s="8">
        <v>0</v>
      </c>
      <c r="F15" s="8">
        <v>1</v>
      </c>
      <c r="H15" s="8">
        <v>6</v>
      </c>
      <c r="I15" s="8">
        <v>0</v>
      </c>
      <c r="K15" s="8">
        <v>4</v>
      </c>
      <c r="L15" s="8">
        <v>3</v>
      </c>
      <c r="N15" s="8">
        <v>3</v>
      </c>
      <c r="P15" s="8">
        <v>3</v>
      </c>
      <c r="R15" s="8"/>
      <c r="T15" s="8">
        <v>4</v>
      </c>
      <c r="V15" s="8">
        <v>3</v>
      </c>
      <c r="X15" s="8">
        <v>3</v>
      </c>
      <c r="Z15" s="8">
        <v>3</v>
      </c>
      <c r="AA15" s="8">
        <v>4</v>
      </c>
      <c r="AB15" s="8">
        <v>3</v>
      </c>
      <c r="AD15" s="8">
        <v>6</v>
      </c>
      <c r="AE15" s="131"/>
      <c r="AF15" s="131"/>
      <c r="AG15" s="131"/>
    </row>
    <row r="16" spans="1:43" x14ac:dyDescent="0.25">
      <c r="A16" s="7" t="s">
        <v>53</v>
      </c>
      <c r="C16" s="8">
        <v>0</v>
      </c>
      <c r="D16" s="8">
        <v>0</v>
      </c>
      <c r="E16" s="8">
        <v>0</v>
      </c>
      <c r="F16" s="8">
        <v>0</v>
      </c>
      <c r="H16" s="8">
        <v>0</v>
      </c>
      <c r="I16" s="8">
        <v>0</v>
      </c>
      <c r="K16" s="8">
        <v>0</v>
      </c>
      <c r="L16" s="8">
        <v>0</v>
      </c>
      <c r="N16" s="8">
        <v>0</v>
      </c>
      <c r="P16" s="8">
        <v>0</v>
      </c>
      <c r="R16" s="8"/>
      <c r="T16" s="8">
        <v>0</v>
      </c>
      <c r="V16" s="8">
        <v>0</v>
      </c>
      <c r="X16" s="8">
        <v>0</v>
      </c>
      <c r="Z16" s="8">
        <v>0</v>
      </c>
      <c r="AA16" s="8">
        <v>0</v>
      </c>
      <c r="AB16" s="8">
        <v>0</v>
      </c>
      <c r="AD16" s="8">
        <v>0</v>
      </c>
      <c r="AE16" s="132"/>
      <c r="AF16" s="132"/>
      <c r="AG16" s="132"/>
    </row>
    <row r="17" spans="1:33" x14ac:dyDescent="0.25">
      <c r="A17" s="7" t="s">
        <v>54</v>
      </c>
      <c r="C17" s="8">
        <v>4</v>
      </c>
      <c r="D17" s="8">
        <v>0</v>
      </c>
      <c r="E17" s="8">
        <v>0</v>
      </c>
      <c r="F17" s="8">
        <v>0</v>
      </c>
      <c r="H17" s="8">
        <v>4</v>
      </c>
      <c r="I17" s="8">
        <v>0</v>
      </c>
      <c r="K17" s="8">
        <v>4</v>
      </c>
      <c r="L17" s="8">
        <v>4</v>
      </c>
      <c r="N17" s="8">
        <v>4</v>
      </c>
      <c r="P17" s="8">
        <v>5</v>
      </c>
      <c r="R17" s="8"/>
      <c r="T17" s="8">
        <v>5</v>
      </c>
      <c r="V17" s="8">
        <v>4</v>
      </c>
      <c r="X17" s="8">
        <v>4</v>
      </c>
      <c r="Z17" s="8">
        <v>4</v>
      </c>
      <c r="AA17" s="8">
        <v>3</v>
      </c>
      <c r="AB17" s="8">
        <v>3</v>
      </c>
      <c r="AD17" s="8">
        <v>5</v>
      </c>
      <c r="AE17" s="130">
        <v>8</v>
      </c>
      <c r="AF17" s="130">
        <v>0</v>
      </c>
      <c r="AG17" s="130">
        <v>0</v>
      </c>
    </row>
    <row r="18" spans="1:33" x14ac:dyDescent="0.25">
      <c r="A18" s="7" t="s">
        <v>55</v>
      </c>
      <c r="C18" s="8">
        <v>5</v>
      </c>
      <c r="D18" s="8">
        <v>1</v>
      </c>
      <c r="E18" s="8">
        <v>0</v>
      </c>
      <c r="F18" s="8">
        <v>2</v>
      </c>
      <c r="H18" s="8">
        <v>2</v>
      </c>
      <c r="I18" s="8">
        <v>5</v>
      </c>
      <c r="K18" s="8">
        <v>5</v>
      </c>
      <c r="L18" s="8">
        <v>7</v>
      </c>
      <c r="N18" s="8">
        <v>5</v>
      </c>
      <c r="P18" s="8">
        <v>6</v>
      </c>
      <c r="R18" s="8"/>
      <c r="T18" s="8">
        <v>5</v>
      </c>
      <c r="V18" s="8">
        <v>5</v>
      </c>
      <c r="X18" s="8">
        <v>6</v>
      </c>
      <c r="Z18" s="8">
        <v>6</v>
      </c>
      <c r="AA18" s="8">
        <v>7</v>
      </c>
      <c r="AB18" s="8">
        <v>3</v>
      </c>
      <c r="AD18" s="8">
        <v>8</v>
      </c>
      <c r="AE18" s="131"/>
      <c r="AF18" s="131"/>
      <c r="AG18" s="131"/>
    </row>
    <row r="19" spans="1:33" x14ac:dyDescent="0.25">
      <c r="A19" s="7" t="s">
        <v>56</v>
      </c>
      <c r="C19" s="8">
        <v>1</v>
      </c>
      <c r="D19" s="8">
        <v>0</v>
      </c>
      <c r="E19" s="8">
        <v>0</v>
      </c>
      <c r="F19" s="8">
        <v>0</v>
      </c>
      <c r="H19" s="8">
        <v>1</v>
      </c>
      <c r="I19" s="8">
        <v>0</v>
      </c>
      <c r="K19" s="8">
        <v>1</v>
      </c>
      <c r="L19" s="8">
        <v>1</v>
      </c>
      <c r="N19" s="8">
        <v>1</v>
      </c>
      <c r="P19" s="8">
        <v>1</v>
      </c>
      <c r="R19" s="8"/>
      <c r="T19" s="8">
        <v>1</v>
      </c>
      <c r="V19" s="8">
        <v>1</v>
      </c>
      <c r="X19" s="8">
        <v>1</v>
      </c>
      <c r="Z19" s="8">
        <v>1</v>
      </c>
      <c r="AA19" s="8">
        <v>1</v>
      </c>
      <c r="AB19" s="8">
        <v>1</v>
      </c>
      <c r="AD19" s="8">
        <v>2</v>
      </c>
      <c r="AE19" s="131"/>
      <c r="AF19" s="131"/>
      <c r="AG19" s="131"/>
    </row>
    <row r="20" spans="1:33" x14ac:dyDescent="0.25">
      <c r="A20" s="7" t="s">
        <v>57</v>
      </c>
      <c r="C20" s="8">
        <v>4</v>
      </c>
      <c r="D20" s="8">
        <v>0</v>
      </c>
      <c r="E20" s="8">
        <v>0</v>
      </c>
      <c r="F20" s="8">
        <v>0</v>
      </c>
      <c r="H20" s="8">
        <v>4</v>
      </c>
      <c r="I20" s="8">
        <v>0</v>
      </c>
      <c r="K20" s="8">
        <v>4</v>
      </c>
      <c r="L20" s="8">
        <v>4</v>
      </c>
      <c r="N20" s="8">
        <v>4</v>
      </c>
      <c r="P20" s="8">
        <v>4</v>
      </c>
      <c r="R20" s="8"/>
      <c r="T20" s="8">
        <v>4</v>
      </c>
      <c r="V20" s="8">
        <v>4</v>
      </c>
      <c r="X20" s="8">
        <v>4</v>
      </c>
      <c r="Z20" s="8">
        <v>3</v>
      </c>
      <c r="AA20" s="8">
        <v>3</v>
      </c>
      <c r="AB20" s="8">
        <v>4</v>
      </c>
      <c r="AD20" s="8">
        <v>4</v>
      </c>
      <c r="AE20" s="132"/>
      <c r="AF20" s="132"/>
      <c r="AG20" s="132"/>
    </row>
    <row r="21" spans="1:33" x14ac:dyDescent="0.25">
      <c r="A21" s="7" t="s">
        <v>58</v>
      </c>
      <c r="C21" s="8">
        <v>7</v>
      </c>
      <c r="D21" s="8">
        <v>3</v>
      </c>
      <c r="E21" s="8">
        <v>1</v>
      </c>
      <c r="F21" s="8">
        <v>4</v>
      </c>
      <c r="H21" s="8">
        <v>9</v>
      </c>
      <c r="I21" s="8">
        <v>3</v>
      </c>
      <c r="K21" s="8">
        <v>11</v>
      </c>
      <c r="L21" s="8">
        <v>11</v>
      </c>
      <c r="N21" s="8">
        <v>12</v>
      </c>
      <c r="P21" s="8">
        <v>13</v>
      </c>
      <c r="R21" s="8"/>
      <c r="T21" s="8">
        <v>13</v>
      </c>
      <c r="V21" s="8">
        <v>14</v>
      </c>
      <c r="X21" s="8">
        <v>12</v>
      </c>
      <c r="Z21" s="8">
        <v>11</v>
      </c>
      <c r="AA21" s="8">
        <v>11</v>
      </c>
      <c r="AB21" s="8">
        <v>10</v>
      </c>
      <c r="AD21" s="8">
        <v>17</v>
      </c>
      <c r="AE21" s="130">
        <v>15</v>
      </c>
      <c r="AF21" s="130">
        <v>5</v>
      </c>
      <c r="AG21" s="130">
        <v>0</v>
      </c>
    </row>
    <row r="22" spans="1:33" x14ac:dyDescent="0.25">
      <c r="A22" s="7" t="s">
        <v>59</v>
      </c>
      <c r="C22" s="8">
        <v>0</v>
      </c>
      <c r="D22" s="8">
        <v>0</v>
      </c>
      <c r="E22" s="8">
        <v>0</v>
      </c>
      <c r="F22" s="8">
        <v>0</v>
      </c>
      <c r="H22" s="8">
        <v>0</v>
      </c>
      <c r="I22" s="8">
        <v>0</v>
      </c>
      <c r="K22" s="8">
        <v>0</v>
      </c>
      <c r="L22" s="8">
        <v>0</v>
      </c>
      <c r="N22" s="8">
        <v>0</v>
      </c>
      <c r="P22" s="8">
        <v>0</v>
      </c>
      <c r="R22" s="8"/>
      <c r="T22" s="8">
        <v>0</v>
      </c>
      <c r="V22" s="8">
        <v>0</v>
      </c>
      <c r="X22" s="8">
        <v>0</v>
      </c>
      <c r="Z22" s="8">
        <v>0</v>
      </c>
      <c r="AA22" s="8">
        <v>0</v>
      </c>
      <c r="AB22" s="8">
        <v>0</v>
      </c>
      <c r="AD22" s="8">
        <v>0</v>
      </c>
      <c r="AE22" s="131"/>
      <c r="AF22" s="131"/>
      <c r="AG22" s="131"/>
    </row>
    <row r="23" spans="1:33" x14ac:dyDescent="0.25">
      <c r="A23" s="7" t="s">
        <v>60</v>
      </c>
      <c r="C23" s="8">
        <v>7</v>
      </c>
      <c r="D23" s="8">
        <v>0</v>
      </c>
      <c r="E23" s="8">
        <v>1</v>
      </c>
      <c r="F23" s="8">
        <v>2</v>
      </c>
      <c r="H23" s="8">
        <v>9</v>
      </c>
      <c r="I23" s="8">
        <v>1</v>
      </c>
      <c r="K23" s="8">
        <v>10</v>
      </c>
      <c r="L23" s="8">
        <v>10</v>
      </c>
      <c r="N23" s="8">
        <v>10</v>
      </c>
      <c r="P23" s="8">
        <v>10</v>
      </c>
      <c r="R23" s="8"/>
      <c r="T23" s="8">
        <v>10</v>
      </c>
      <c r="V23" s="8">
        <v>9</v>
      </c>
      <c r="X23" s="8">
        <v>10</v>
      </c>
      <c r="Z23" s="8">
        <v>10</v>
      </c>
      <c r="AA23" s="8">
        <v>10</v>
      </c>
      <c r="AB23" s="8">
        <v>8</v>
      </c>
      <c r="AD23" s="8">
        <v>10</v>
      </c>
      <c r="AE23" s="131"/>
      <c r="AF23" s="131"/>
      <c r="AG23" s="131"/>
    </row>
    <row r="24" spans="1:33" x14ac:dyDescent="0.25">
      <c r="A24" s="7" t="s">
        <v>61</v>
      </c>
      <c r="C24" s="8">
        <v>7</v>
      </c>
      <c r="D24" s="8">
        <v>1</v>
      </c>
      <c r="E24" s="8">
        <v>3</v>
      </c>
      <c r="F24" s="8">
        <v>2</v>
      </c>
      <c r="H24" s="8">
        <v>8</v>
      </c>
      <c r="I24" s="8">
        <v>5</v>
      </c>
      <c r="K24" s="8">
        <v>13</v>
      </c>
      <c r="L24" s="8">
        <v>10</v>
      </c>
      <c r="N24" s="8">
        <v>9</v>
      </c>
      <c r="P24" s="8">
        <v>9</v>
      </c>
      <c r="R24" s="8"/>
      <c r="T24" s="8">
        <v>10</v>
      </c>
      <c r="V24" s="8">
        <v>9</v>
      </c>
      <c r="X24" s="8">
        <v>11</v>
      </c>
      <c r="Z24" s="8">
        <v>10</v>
      </c>
      <c r="AA24" s="8">
        <v>9</v>
      </c>
      <c r="AB24" s="8">
        <v>8</v>
      </c>
      <c r="AD24" s="8">
        <v>16</v>
      </c>
      <c r="AE24" s="132"/>
      <c r="AF24" s="132"/>
      <c r="AG24" s="132"/>
    </row>
    <row r="25" spans="1:33" x14ac:dyDescent="0.25">
      <c r="A25" s="7" t="s">
        <v>62</v>
      </c>
      <c r="C25" s="8">
        <v>11</v>
      </c>
      <c r="D25" s="8">
        <v>1</v>
      </c>
      <c r="E25" s="8">
        <v>2</v>
      </c>
      <c r="F25" s="8">
        <v>3</v>
      </c>
      <c r="H25" s="8">
        <v>9</v>
      </c>
      <c r="I25" s="8">
        <v>4</v>
      </c>
      <c r="K25" s="8">
        <v>15</v>
      </c>
      <c r="L25" s="8">
        <v>14</v>
      </c>
      <c r="N25" s="8">
        <v>12</v>
      </c>
      <c r="P25" s="8">
        <v>14</v>
      </c>
      <c r="R25" s="8"/>
      <c r="T25" s="8">
        <v>12</v>
      </c>
      <c r="V25" s="8">
        <v>11</v>
      </c>
      <c r="X25" s="8">
        <v>14</v>
      </c>
      <c r="Z25" s="8">
        <v>12</v>
      </c>
      <c r="AA25" s="8">
        <v>12</v>
      </c>
      <c r="AB25" s="8">
        <v>12</v>
      </c>
      <c r="AD25" s="8">
        <v>18</v>
      </c>
      <c r="AE25" s="130">
        <v>28</v>
      </c>
      <c r="AF25" s="130">
        <v>3</v>
      </c>
      <c r="AG25" s="130">
        <v>0</v>
      </c>
    </row>
    <row r="26" spans="1:33" x14ac:dyDescent="0.25">
      <c r="A26" s="7" t="s">
        <v>63</v>
      </c>
      <c r="C26" s="8">
        <v>48</v>
      </c>
      <c r="D26" s="8">
        <v>7</v>
      </c>
      <c r="E26" s="8">
        <v>8</v>
      </c>
      <c r="F26" s="8">
        <v>1</v>
      </c>
      <c r="H26" s="8">
        <v>37</v>
      </c>
      <c r="I26" s="8">
        <v>22</v>
      </c>
      <c r="K26" s="8">
        <v>51</v>
      </c>
      <c r="L26" s="8">
        <v>45</v>
      </c>
      <c r="N26" s="8">
        <v>51</v>
      </c>
      <c r="P26" s="8">
        <v>48</v>
      </c>
      <c r="R26" s="8"/>
      <c r="T26" s="8">
        <v>47</v>
      </c>
      <c r="V26" s="8">
        <v>53</v>
      </c>
      <c r="X26" s="8">
        <v>46</v>
      </c>
      <c r="Z26" s="8">
        <v>45</v>
      </c>
      <c r="AA26" s="8">
        <v>38</v>
      </c>
      <c r="AB26" s="8">
        <v>38</v>
      </c>
      <c r="AD26" s="8">
        <v>70</v>
      </c>
      <c r="AE26" s="132"/>
      <c r="AF26" s="132"/>
      <c r="AG26" s="132"/>
    </row>
    <row r="27" spans="1:33" x14ac:dyDescent="0.25">
      <c r="A27" s="7" t="s">
        <v>64</v>
      </c>
      <c r="C27" s="8">
        <v>33</v>
      </c>
      <c r="D27" s="8">
        <v>2</v>
      </c>
      <c r="E27" s="8">
        <v>3</v>
      </c>
      <c r="F27" s="8">
        <v>9</v>
      </c>
      <c r="H27" s="8">
        <v>30</v>
      </c>
      <c r="I27" s="8">
        <v>12</v>
      </c>
      <c r="K27" s="8">
        <v>40</v>
      </c>
      <c r="L27" s="8">
        <v>38</v>
      </c>
      <c r="N27" s="8">
        <v>39</v>
      </c>
      <c r="P27" s="8">
        <v>38</v>
      </c>
      <c r="R27" s="8">
        <v>39</v>
      </c>
      <c r="T27" s="8">
        <v>39</v>
      </c>
      <c r="V27" s="8">
        <v>39</v>
      </c>
      <c r="X27" s="8">
        <v>34</v>
      </c>
      <c r="Z27" s="8">
        <v>33</v>
      </c>
      <c r="AA27" s="8">
        <v>31</v>
      </c>
      <c r="AB27" s="8">
        <v>28</v>
      </c>
      <c r="AD27" s="8">
        <v>48</v>
      </c>
      <c r="AE27" s="130">
        <v>45</v>
      </c>
      <c r="AF27" s="130">
        <v>9</v>
      </c>
      <c r="AG27" s="130">
        <v>0</v>
      </c>
    </row>
    <row r="28" spans="1:33" x14ac:dyDescent="0.25">
      <c r="A28" s="7" t="s">
        <v>65</v>
      </c>
      <c r="C28" s="8">
        <v>20</v>
      </c>
      <c r="D28" s="8">
        <v>0</v>
      </c>
      <c r="E28" s="8">
        <v>3</v>
      </c>
      <c r="F28" s="8">
        <v>6</v>
      </c>
      <c r="H28" s="8">
        <v>22</v>
      </c>
      <c r="I28" s="8">
        <v>9</v>
      </c>
      <c r="K28" s="8">
        <v>24</v>
      </c>
      <c r="L28" s="8">
        <v>25</v>
      </c>
      <c r="N28" s="8">
        <v>23</v>
      </c>
      <c r="P28" s="8">
        <v>24</v>
      </c>
      <c r="R28" s="8">
        <v>22</v>
      </c>
      <c r="T28" s="8">
        <v>22</v>
      </c>
      <c r="V28" s="8">
        <v>20</v>
      </c>
      <c r="X28" s="8">
        <v>24</v>
      </c>
      <c r="Z28" s="8">
        <v>20</v>
      </c>
      <c r="AA28" s="8">
        <v>21</v>
      </c>
      <c r="AB28" s="8">
        <v>17</v>
      </c>
      <c r="AD28" s="8">
        <v>35</v>
      </c>
      <c r="AE28" s="131"/>
      <c r="AF28" s="131"/>
      <c r="AG28" s="131"/>
    </row>
    <row r="29" spans="1:33" x14ac:dyDescent="0.25">
      <c r="A29" s="7" t="s">
        <v>66</v>
      </c>
      <c r="C29" s="8">
        <v>39</v>
      </c>
      <c r="D29" s="8">
        <v>2</v>
      </c>
      <c r="E29" s="8">
        <v>1</v>
      </c>
      <c r="F29" s="8">
        <v>4</v>
      </c>
      <c r="H29" s="8">
        <v>38</v>
      </c>
      <c r="I29" s="8">
        <v>6</v>
      </c>
      <c r="K29" s="8">
        <v>40</v>
      </c>
      <c r="L29" s="8">
        <v>36</v>
      </c>
      <c r="N29" s="8">
        <v>37</v>
      </c>
      <c r="P29" s="8">
        <v>39</v>
      </c>
      <c r="R29" s="8">
        <v>36</v>
      </c>
      <c r="T29" s="8">
        <v>33</v>
      </c>
      <c r="V29" s="8">
        <v>37</v>
      </c>
      <c r="X29" s="8">
        <v>36</v>
      </c>
      <c r="Z29" s="8">
        <v>34</v>
      </c>
      <c r="AA29" s="8">
        <v>35</v>
      </c>
      <c r="AB29" s="8">
        <v>27</v>
      </c>
      <c r="AD29" s="8">
        <v>52</v>
      </c>
      <c r="AE29" s="131"/>
      <c r="AF29" s="131"/>
      <c r="AG29" s="131"/>
    </row>
    <row r="30" spans="1:33" x14ac:dyDescent="0.25">
      <c r="A30" s="7" t="s">
        <v>67</v>
      </c>
      <c r="C30" s="8">
        <v>36</v>
      </c>
      <c r="D30" s="8">
        <v>2</v>
      </c>
      <c r="E30" s="8">
        <v>1</v>
      </c>
      <c r="F30" s="8">
        <v>7</v>
      </c>
      <c r="H30" s="8">
        <v>24</v>
      </c>
      <c r="I30" s="8">
        <v>25</v>
      </c>
      <c r="K30" s="8">
        <v>44</v>
      </c>
      <c r="L30" s="8">
        <v>40</v>
      </c>
      <c r="N30" s="8">
        <v>40</v>
      </c>
      <c r="P30" s="8">
        <v>42</v>
      </c>
      <c r="R30" s="8">
        <v>40</v>
      </c>
      <c r="T30" s="8">
        <v>37</v>
      </c>
      <c r="V30" s="8">
        <v>39</v>
      </c>
      <c r="X30" s="8">
        <v>39</v>
      </c>
      <c r="Z30" s="8">
        <v>37</v>
      </c>
      <c r="AA30" s="8">
        <v>37</v>
      </c>
      <c r="AB30" s="8">
        <v>33</v>
      </c>
      <c r="AD30" s="8">
        <v>56</v>
      </c>
      <c r="AE30" s="132"/>
      <c r="AF30" s="132"/>
      <c r="AG30" s="132"/>
    </row>
    <row r="31" spans="1:33" ht="15.75" thickBot="1" x14ac:dyDescent="0.3"/>
    <row r="32" spans="1:33" ht="15.75" thickBot="1" x14ac:dyDescent="0.3">
      <c r="A32" s="16" t="s">
        <v>30</v>
      </c>
      <c r="C32" s="10">
        <f>+SUM(C10:C30)</f>
        <v>276</v>
      </c>
      <c r="D32" s="10">
        <f t="shared" ref="D32:AB32" si="0">+SUM(D10:D30)</f>
        <v>26</v>
      </c>
      <c r="E32" s="10">
        <f t="shared" si="0"/>
        <v>33</v>
      </c>
      <c r="F32" s="10">
        <f t="shared" si="0"/>
        <v>56</v>
      </c>
      <c r="H32" s="10">
        <f t="shared" si="0"/>
        <v>257</v>
      </c>
      <c r="I32" s="10">
        <f t="shared" si="0"/>
        <v>124</v>
      </c>
      <c r="K32" s="10">
        <f t="shared" si="0"/>
        <v>345</v>
      </c>
      <c r="L32" s="10">
        <f t="shared" si="0"/>
        <v>318</v>
      </c>
      <c r="N32" s="10">
        <f t="shared" si="0"/>
        <v>317</v>
      </c>
      <c r="P32" s="10">
        <f t="shared" si="0"/>
        <v>326</v>
      </c>
      <c r="R32" s="10">
        <f t="shared" si="0"/>
        <v>137</v>
      </c>
      <c r="T32" s="10">
        <f t="shared" ref="T32:V32" si="1">+SUM(T10:T30)</f>
        <v>309</v>
      </c>
      <c r="V32" s="10">
        <f t="shared" si="1"/>
        <v>317</v>
      </c>
      <c r="X32" s="10">
        <f t="shared" si="0"/>
        <v>310</v>
      </c>
      <c r="Z32" s="10">
        <f t="shared" si="0"/>
        <v>286</v>
      </c>
      <c r="AA32" s="10">
        <f t="shared" si="0"/>
        <v>286</v>
      </c>
      <c r="AB32" s="10">
        <f t="shared" si="0"/>
        <v>249</v>
      </c>
      <c r="AD32" s="10">
        <f>+SUM(AD10:AD30)</f>
        <v>448</v>
      </c>
      <c r="AE32" s="10">
        <f>+SUM(AE10:AE30)</f>
        <v>134</v>
      </c>
      <c r="AF32" s="10">
        <f>+SUM(AF10:AF30)</f>
        <v>27</v>
      </c>
      <c r="AG32" s="10">
        <f>+SUM(AG10:AG30)</f>
        <v>1</v>
      </c>
    </row>
    <row r="33" spans="1:33" x14ac:dyDescent="0.25">
      <c r="A33" s="17" t="s">
        <v>31</v>
      </c>
      <c r="C33" s="26">
        <v>98</v>
      </c>
      <c r="D33" s="26">
        <v>4</v>
      </c>
      <c r="E33" s="26">
        <v>4</v>
      </c>
      <c r="F33" s="26">
        <v>13</v>
      </c>
      <c r="H33" s="26">
        <v>69</v>
      </c>
      <c r="I33" s="26">
        <v>55</v>
      </c>
      <c r="J33" s="100"/>
      <c r="K33" s="26">
        <v>104</v>
      </c>
      <c r="L33" s="26">
        <v>101</v>
      </c>
      <c r="N33" s="26">
        <v>107</v>
      </c>
      <c r="P33" s="26">
        <v>112</v>
      </c>
      <c r="R33" s="26">
        <v>33</v>
      </c>
      <c r="T33" s="26">
        <v>98</v>
      </c>
      <c r="V33" s="26">
        <v>104</v>
      </c>
      <c r="X33" s="26">
        <v>101</v>
      </c>
      <c r="Z33" s="26">
        <v>96</v>
      </c>
      <c r="AA33" s="26">
        <v>102</v>
      </c>
      <c r="AB33" s="26">
        <v>89</v>
      </c>
      <c r="AD33" s="25"/>
      <c r="AE33" s="25"/>
      <c r="AF33" s="25"/>
      <c r="AG33" s="25"/>
    </row>
    <row r="34" spans="1:33" x14ac:dyDescent="0.25">
      <c r="A34" s="18" t="s">
        <v>32</v>
      </c>
      <c r="C34" s="27">
        <v>16</v>
      </c>
      <c r="D34" s="27">
        <v>2</v>
      </c>
      <c r="E34" s="27">
        <v>2</v>
      </c>
      <c r="F34" s="27">
        <v>3</v>
      </c>
      <c r="H34" s="27">
        <v>16</v>
      </c>
      <c r="I34" s="27">
        <v>4</v>
      </c>
      <c r="K34" s="27">
        <v>24</v>
      </c>
      <c r="L34" s="27">
        <v>20</v>
      </c>
      <c r="N34" s="27">
        <v>19</v>
      </c>
      <c r="P34" s="27">
        <v>23</v>
      </c>
      <c r="R34" s="27">
        <v>8</v>
      </c>
      <c r="T34" s="27">
        <v>18</v>
      </c>
      <c r="V34" s="27">
        <v>22</v>
      </c>
      <c r="X34" s="27">
        <v>20</v>
      </c>
      <c r="Z34" s="27">
        <v>18</v>
      </c>
      <c r="AA34" s="27">
        <v>19</v>
      </c>
      <c r="AB34" s="27">
        <v>14</v>
      </c>
      <c r="AD34" s="25"/>
      <c r="AE34" s="25"/>
      <c r="AF34" s="25"/>
      <c r="AG34" s="25"/>
    </row>
    <row r="35" spans="1:33" ht="15.75" thickBot="1" x14ac:dyDescent="0.3">
      <c r="A35" s="19" t="s">
        <v>33</v>
      </c>
      <c r="C35" s="28">
        <v>1</v>
      </c>
      <c r="D35" s="28">
        <v>0</v>
      </c>
      <c r="E35" s="28">
        <v>0</v>
      </c>
      <c r="F35" s="28">
        <v>0</v>
      </c>
      <c r="H35" s="28">
        <v>0</v>
      </c>
      <c r="I35" s="28">
        <v>0</v>
      </c>
      <c r="K35" s="28">
        <v>1</v>
      </c>
      <c r="L35" s="28">
        <v>1</v>
      </c>
      <c r="N35" s="28">
        <v>1</v>
      </c>
      <c r="P35" s="28">
        <v>1</v>
      </c>
      <c r="R35" s="28">
        <v>0</v>
      </c>
      <c r="T35" s="28">
        <v>1</v>
      </c>
      <c r="V35" s="28">
        <v>1</v>
      </c>
      <c r="X35" s="28">
        <v>1</v>
      </c>
      <c r="Z35" s="28">
        <v>1</v>
      </c>
      <c r="AA35" s="28">
        <v>1</v>
      </c>
      <c r="AB35" s="28">
        <v>1</v>
      </c>
      <c r="AD35" s="25"/>
      <c r="AE35" s="25"/>
      <c r="AF35" s="25"/>
      <c r="AG35" s="25"/>
    </row>
    <row r="36" spans="1:33" ht="15.75" thickBot="1" x14ac:dyDescent="0.3">
      <c r="A36" s="16" t="s">
        <v>34</v>
      </c>
      <c r="C36" s="10">
        <f>+SUM(C32:C35)</f>
        <v>391</v>
      </c>
      <c r="D36" s="10">
        <f t="shared" ref="D36:AB36" si="2">+SUM(D32:D35)</f>
        <v>32</v>
      </c>
      <c r="E36" s="10">
        <f t="shared" si="2"/>
        <v>39</v>
      </c>
      <c r="F36" s="10">
        <f t="shared" si="2"/>
        <v>72</v>
      </c>
      <c r="H36" s="10">
        <f t="shared" si="2"/>
        <v>342</v>
      </c>
      <c r="I36" s="10">
        <f t="shared" si="2"/>
        <v>183</v>
      </c>
      <c r="K36" s="10">
        <f t="shared" si="2"/>
        <v>474</v>
      </c>
      <c r="L36" s="10">
        <f t="shared" si="2"/>
        <v>440</v>
      </c>
      <c r="N36" s="10">
        <f t="shared" si="2"/>
        <v>444</v>
      </c>
      <c r="P36" s="10">
        <f t="shared" si="2"/>
        <v>462</v>
      </c>
      <c r="R36" s="10">
        <f t="shared" si="2"/>
        <v>178</v>
      </c>
      <c r="T36" s="10">
        <f t="shared" ref="T36:V36" si="3">+SUM(T32:T35)</f>
        <v>426</v>
      </c>
      <c r="V36" s="10">
        <f t="shared" si="3"/>
        <v>444</v>
      </c>
      <c r="X36" s="10">
        <f t="shared" si="2"/>
        <v>432</v>
      </c>
      <c r="Z36" s="10">
        <f t="shared" si="2"/>
        <v>401</v>
      </c>
      <c r="AA36" s="10">
        <f t="shared" si="2"/>
        <v>408</v>
      </c>
      <c r="AB36" s="10">
        <f t="shared" si="2"/>
        <v>353</v>
      </c>
      <c r="AD36" s="24"/>
      <c r="AE36" s="24"/>
      <c r="AF36" s="24"/>
      <c r="AG36" s="24"/>
    </row>
  </sheetData>
  <mergeCells count="49">
    <mergeCell ref="T3:V4"/>
    <mergeCell ref="AE10:AE13"/>
    <mergeCell ref="AG10:AG13"/>
    <mergeCell ref="AG27:AG30"/>
    <mergeCell ref="AG25:AG26"/>
    <mergeCell ref="AG21:AG24"/>
    <mergeCell ref="AG17:AG20"/>
    <mergeCell ref="AG14:AG16"/>
    <mergeCell ref="AE27:AE30"/>
    <mergeCell ref="AE25:AE26"/>
    <mergeCell ref="AE21:AE24"/>
    <mergeCell ref="AE17:AE20"/>
    <mergeCell ref="AE14:AE16"/>
    <mergeCell ref="AF27:AF30"/>
    <mergeCell ref="AF25:AF26"/>
    <mergeCell ref="AF21:AF24"/>
    <mergeCell ref="AF17:AF20"/>
    <mergeCell ref="AF14:AF16"/>
    <mergeCell ref="AF10:AF13"/>
    <mergeCell ref="P3:R3"/>
    <mergeCell ref="AG6:AG8"/>
    <mergeCell ref="T6:T8"/>
    <mergeCell ref="V6:V8"/>
    <mergeCell ref="X3:X4"/>
    <mergeCell ref="Z3:AB4"/>
    <mergeCell ref="X6:X8"/>
    <mergeCell ref="Z6:Z8"/>
    <mergeCell ref="AA6:AA8"/>
    <mergeCell ref="AB6:AB8"/>
    <mergeCell ref="AD6:AD8"/>
    <mergeCell ref="AE6:AE8"/>
    <mergeCell ref="AF6:AF8"/>
    <mergeCell ref="C3:F4"/>
    <mergeCell ref="H3:L3"/>
    <mergeCell ref="N3:N4"/>
    <mergeCell ref="H4:I5"/>
    <mergeCell ref="K4:L5"/>
    <mergeCell ref="A6:A8"/>
    <mergeCell ref="C6:C8"/>
    <mergeCell ref="I6:I8"/>
    <mergeCell ref="D6:D8"/>
    <mergeCell ref="E6:E8"/>
    <mergeCell ref="F6:F8"/>
    <mergeCell ref="H6:H8"/>
    <mergeCell ref="K6:K8"/>
    <mergeCell ref="P6:P8"/>
    <mergeCell ref="R6:R8"/>
    <mergeCell ref="L6:L8"/>
    <mergeCell ref="N6:N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  <colBreaks count="1" manualBreakCount="1">
    <brk id="24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zoomScale="75" zoomScaleNormal="75" workbookViewId="0">
      <selection activeCell="S12" sqref="S12"/>
    </sheetView>
  </sheetViews>
  <sheetFormatPr defaultRowHeight="15" x14ac:dyDescent="0.25"/>
  <cols>
    <col min="1" max="1" width="20.140625" bestFit="1" customWidth="1"/>
    <col min="2" max="2" width="1.7109375" customWidth="1"/>
    <col min="3" max="4" width="9.7109375" customWidth="1"/>
    <col min="5" max="5" width="9.42578125" customWidth="1"/>
    <col min="6" max="6" width="9.7109375" customWidth="1"/>
    <col min="7" max="7" width="1.7109375" customWidth="1"/>
    <col min="8" max="9" width="9.7109375" customWidth="1"/>
    <col min="10" max="10" width="1.7109375" customWidth="1"/>
    <col min="11" max="12" width="9.7109375" customWidth="1"/>
    <col min="13" max="13" width="1.7109375" customWidth="1"/>
    <col min="14" max="14" width="9.7109375" customWidth="1"/>
    <col min="15" max="15" width="1.7109375" customWidth="1"/>
    <col min="16" max="16" width="9.7109375" customWidth="1"/>
    <col min="17" max="17" width="1.7109375" customWidth="1"/>
    <col min="18" max="18" width="9.7109375" customWidth="1"/>
    <col min="19" max="19" width="1.7109375" customWidth="1"/>
    <col min="20" max="20" width="9.7109375" customWidth="1"/>
    <col min="21" max="21" width="1.7109375" customWidth="1"/>
    <col min="22" max="22" width="8.85546875" customWidth="1"/>
    <col min="23" max="23" width="1.7109375" customWidth="1"/>
    <col min="25" max="25" width="8.7109375" customWidth="1"/>
    <col min="26" max="26" width="12" customWidth="1"/>
  </cols>
  <sheetData>
    <row r="1" spans="1:26" x14ac:dyDescent="0.25"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6" ht="15" customHeight="1" x14ac:dyDescent="0.25">
      <c r="C2" s="59"/>
      <c r="D2" s="59"/>
      <c r="E2" s="59"/>
      <c r="F2" s="59"/>
      <c r="G2" s="22"/>
      <c r="H2" s="7"/>
      <c r="I2" s="7"/>
      <c r="J2" s="22"/>
      <c r="K2" s="7"/>
      <c r="L2" s="7"/>
      <c r="M2" s="22"/>
      <c r="N2" s="80"/>
      <c r="O2" s="22"/>
      <c r="P2" s="80"/>
      <c r="Q2" s="22"/>
      <c r="R2" s="80"/>
      <c r="S2" s="22"/>
      <c r="T2" s="80"/>
      <c r="U2" s="22"/>
      <c r="V2" s="79"/>
      <c r="W2" s="22"/>
    </row>
    <row r="3" spans="1:26" ht="15" customHeight="1" x14ac:dyDescent="0.25">
      <c r="C3" s="149" t="s">
        <v>189</v>
      </c>
      <c r="D3" s="149"/>
      <c r="E3" s="149"/>
      <c r="F3" s="149"/>
      <c r="G3" s="22"/>
      <c r="H3" s="149" t="s">
        <v>6</v>
      </c>
      <c r="I3" s="149"/>
      <c r="J3" s="149"/>
      <c r="K3" s="149"/>
      <c r="L3" s="149"/>
      <c r="M3" s="22"/>
      <c r="N3" s="145" t="s">
        <v>208</v>
      </c>
      <c r="O3" s="22"/>
      <c r="P3" s="84" t="s">
        <v>209</v>
      </c>
      <c r="Q3" s="22"/>
      <c r="R3" s="145" t="s">
        <v>221</v>
      </c>
      <c r="S3" s="145"/>
      <c r="T3" s="145"/>
      <c r="U3" s="22"/>
      <c r="V3" s="94" t="s">
        <v>43</v>
      </c>
      <c r="W3" s="22"/>
      <c r="X3" s="7"/>
      <c r="Y3" s="7"/>
      <c r="Z3" s="7"/>
    </row>
    <row r="4" spans="1:26" ht="15" customHeight="1" x14ac:dyDescent="0.25">
      <c r="C4" s="149"/>
      <c r="D4" s="149"/>
      <c r="E4" s="149"/>
      <c r="F4" s="149"/>
      <c r="G4" s="22"/>
      <c r="H4" s="105" t="s">
        <v>194</v>
      </c>
      <c r="I4" s="105"/>
      <c r="J4" s="22"/>
      <c r="K4" s="105" t="s">
        <v>5</v>
      </c>
      <c r="L4" s="105"/>
      <c r="M4" s="22"/>
      <c r="N4" s="145"/>
      <c r="O4" s="22"/>
      <c r="P4" s="84" t="s">
        <v>240</v>
      </c>
      <c r="Q4" s="22"/>
      <c r="R4" s="145"/>
      <c r="S4" s="145"/>
      <c r="T4" s="145"/>
      <c r="U4" s="22"/>
      <c r="V4" s="94" t="s">
        <v>240</v>
      </c>
      <c r="W4" s="22"/>
      <c r="X4" s="78"/>
      <c r="Y4" s="78"/>
      <c r="Z4" s="78"/>
    </row>
    <row r="5" spans="1:26" ht="5.0999999999999996" customHeight="1" thickBot="1" x14ac:dyDescent="0.3">
      <c r="C5" s="80"/>
      <c r="D5" s="80"/>
      <c r="E5" s="80"/>
      <c r="F5" s="80"/>
      <c r="G5" s="13"/>
      <c r="H5" s="105"/>
      <c r="I5" s="105"/>
      <c r="J5" s="13"/>
      <c r="K5" s="105"/>
      <c r="L5" s="105"/>
      <c r="M5" s="13"/>
      <c r="N5" s="80"/>
      <c r="O5" s="13"/>
      <c r="P5" s="80"/>
      <c r="Q5" s="13"/>
      <c r="R5" s="80"/>
      <c r="S5" s="13"/>
      <c r="T5" s="80"/>
      <c r="U5" s="13"/>
      <c r="V5" s="81"/>
      <c r="W5" s="13"/>
      <c r="X5" s="78"/>
      <c r="Y5" s="78"/>
      <c r="Z5" s="78"/>
    </row>
    <row r="6" spans="1:26" ht="15" customHeight="1" x14ac:dyDescent="0.25">
      <c r="A6" s="106" t="s">
        <v>8</v>
      </c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13"/>
      <c r="H6" s="133" t="str">
        <f>+'Lead Sheet (R)'!M6:M8</f>
        <v>Vince Polistina</v>
      </c>
      <c r="I6" s="139" t="str">
        <f>+'Lead Sheet (R)'!N6:N8</f>
        <v>Seth Grossman</v>
      </c>
      <c r="J6" s="13"/>
      <c r="K6" s="133" t="str">
        <f>+'Lead Sheet (R)'!P6:P8</f>
        <v>Don Guardian</v>
      </c>
      <c r="L6" s="139" t="str">
        <f>+'Lead Sheet (R)'!Q6:Q8</f>
        <v>Claire Swift</v>
      </c>
      <c r="M6" s="13"/>
      <c r="N6" s="107" t="str">
        <f>+'Lead Sheet (R)'!AC6:AC8</f>
        <v>Joseph J. Giralo</v>
      </c>
      <c r="O6" s="13"/>
      <c r="P6" s="107" t="str">
        <f>+'Lead Sheet (R)'!AE6:AE8</f>
        <v>Frank X. Balles</v>
      </c>
      <c r="Q6" s="13"/>
      <c r="R6" s="107" t="str">
        <f>+'Lead Sheet (R)'!AK6:AK8</f>
        <v>Robert Croce</v>
      </c>
      <c r="S6" s="13"/>
      <c r="T6" s="107" t="str">
        <f>+'Lead Sheet (R)'!AM6:AM8</f>
        <v>Cynthia Balles</v>
      </c>
      <c r="U6" s="13"/>
      <c r="V6" s="156" t="s">
        <v>352</v>
      </c>
      <c r="W6" s="13"/>
      <c r="X6" s="127" t="s">
        <v>224</v>
      </c>
      <c r="Y6" s="120" t="s">
        <v>225</v>
      </c>
      <c r="Z6" s="124" t="s">
        <v>226</v>
      </c>
    </row>
    <row r="7" spans="1:26" x14ac:dyDescent="0.25">
      <c r="A7" s="106"/>
      <c r="C7" s="134"/>
      <c r="D7" s="137"/>
      <c r="E7" s="137"/>
      <c r="F7" s="140"/>
      <c r="G7" s="13"/>
      <c r="H7" s="134"/>
      <c r="I7" s="140"/>
      <c r="J7" s="13"/>
      <c r="K7" s="134"/>
      <c r="L7" s="140"/>
      <c r="M7" s="13"/>
      <c r="N7" s="108"/>
      <c r="O7" s="13"/>
      <c r="P7" s="108"/>
      <c r="Q7" s="13"/>
      <c r="R7" s="108"/>
      <c r="S7" s="13"/>
      <c r="T7" s="108"/>
      <c r="U7" s="13"/>
      <c r="V7" s="157"/>
      <c r="W7" s="13"/>
      <c r="X7" s="128"/>
      <c r="Y7" s="121"/>
      <c r="Z7" s="125"/>
    </row>
    <row r="8" spans="1:26" ht="15.75" thickBot="1" x14ac:dyDescent="0.3">
      <c r="A8" s="106"/>
      <c r="C8" s="135"/>
      <c r="D8" s="138"/>
      <c r="E8" s="138"/>
      <c r="F8" s="141"/>
      <c r="G8" s="13"/>
      <c r="H8" s="135"/>
      <c r="I8" s="141"/>
      <c r="J8" s="13"/>
      <c r="K8" s="135"/>
      <c r="L8" s="141"/>
      <c r="M8" s="13"/>
      <c r="N8" s="109"/>
      <c r="O8" s="13"/>
      <c r="P8" s="109"/>
      <c r="Q8" s="13"/>
      <c r="R8" s="109"/>
      <c r="S8" s="13"/>
      <c r="T8" s="109"/>
      <c r="U8" s="13"/>
      <c r="V8" s="158"/>
      <c r="W8" s="13"/>
      <c r="X8" s="129"/>
      <c r="Y8" s="122"/>
      <c r="Z8" s="126"/>
    </row>
    <row r="9" spans="1:26" ht="5.0999999999999996" customHeight="1" x14ac:dyDescent="0.25"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12"/>
      <c r="Y9" s="12"/>
      <c r="Z9" s="12"/>
    </row>
    <row r="10" spans="1:26" x14ac:dyDescent="0.25">
      <c r="A10" t="s">
        <v>68</v>
      </c>
      <c r="C10" s="8">
        <v>199</v>
      </c>
      <c r="D10" s="8">
        <v>3</v>
      </c>
      <c r="E10" s="8">
        <v>22</v>
      </c>
      <c r="F10" s="8">
        <v>47</v>
      </c>
      <c r="G10" s="23"/>
      <c r="H10" s="8">
        <v>193</v>
      </c>
      <c r="I10" s="8">
        <v>73</v>
      </c>
      <c r="J10" s="23"/>
      <c r="K10" s="8">
        <v>255</v>
      </c>
      <c r="L10" s="8">
        <v>241</v>
      </c>
      <c r="M10" s="23"/>
      <c r="N10" s="8">
        <v>255</v>
      </c>
      <c r="O10" s="23"/>
      <c r="P10" s="8">
        <v>256</v>
      </c>
      <c r="Q10" s="23"/>
      <c r="R10" s="8">
        <v>250</v>
      </c>
      <c r="S10" s="23"/>
      <c r="T10" s="8">
        <v>253</v>
      </c>
      <c r="U10" s="23"/>
      <c r="V10" s="8">
        <v>257</v>
      </c>
      <c r="W10" s="23"/>
      <c r="X10" s="8">
        <v>288</v>
      </c>
      <c r="Y10" s="130">
        <v>129</v>
      </c>
      <c r="Z10" s="130">
        <v>15</v>
      </c>
    </row>
    <row r="11" spans="1:26" x14ac:dyDescent="0.25">
      <c r="A11" t="s">
        <v>69</v>
      </c>
      <c r="C11" s="8">
        <v>130</v>
      </c>
      <c r="D11" s="8">
        <v>3</v>
      </c>
      <c r="E11" s="8">
        <v>18</v>
      </c>
      <c r="F11" s="8">
        <v>40</v>
      </c>
      <c r="G11" s="23"/>
      <c r="H11" s="8">
        <v>136</v>
      </c>
      <c r="I11" s="8">
        <v>47</v>
      </c>
      <c r="J11" s="23"/>
      <c r="K11" s="8">
        <v>172</v>
      </c>
      <c r="L11" s="8">
        <v>166</v>
      </c>
      <c r="M11" s="23"/>
      <c r="N11" s="8">
        <v>173</v>
      </c>
      <c r="O11" s="23"/>
      <c r="P11" s="8">
        <v>173</v>
      </c>
      <c r="Q11" s="23"/>
      <c r="R11" s="8">
        <v>172</v>
      </c>
      <c r="S11" s="23"/>
      <c r="T11" s="8">
        <v>167</v>
      </c>
      <c r="U11" s="23"/>
      <c r="V11" s="8">
        <v>171</v>
      </c>
      <c r="W11" s="23"/>
      <c r="X11" s="8">
        <v>194</v>
      </c>
      <c r="Y11" s="131"/>
      <c r="Z11" s="131"/>
    </row>
    <row r="12" spans="1:26" x14ac:dyDescent="0.25">
      <c r="A12" t="s">
        <v>70</v>
      </c>
      <c r="C12" s="8">
        <v>145</v>
      </c>
      <c r="D12" s="8">
        <v>2</v>
      </c>
      <c r="E12" s="8">
        <v>11</v>
      </c>
      <c r="F12" s="8">
        <v>40</v>
      </c>
      <c r="G12" s="23"/>
      <c r="H12" s="8">
        <v>134</v>
      </c>
      <c r="I12" s="8">
        <v>63</v>
      </c>
      <c r="J12" s="23"/>
      <c r="K12" s="8">
        <v>165</v>
      </c>
      <c r="L12" s="8">
        <v>166</v>
      </c>
      <c r="M12" s="23"/>
      <c r="N12" s="8">
        <v>173</v>
      </c>
      <c r="O12" s="23"/>
      <c r="P12" s="8">
        <v>167</v>
      </c>
      <c r="Q12" s="23"/>
      <c r="R12" s="8">
        <v>168</v>
      </c>
      <c r="S12" s="23"/>
      <c r="T12" s="8">
        <v>164</v>
      </c>
      <c r="U12" s="23"/>
      <c r="V12" s="8">
        <v>172</v>
      </c>
      <c r="W12" s="23"/>
      <c r="X12" s="8">
        <v>207</v>
      </c>
      <c r="Y12" s="131"/>
      <c r="Z12" s="131"/>
    </row>
    <row r="13" spans="1:26" x14ac:dyDescent="0.25">
      <c r="A13" t="s">
        <v>71</v>
      </c>
      <c r="C13" s="8">
        <v>105</v>
      </c>
      <c r="D13" s="8">
        <v>2</v>
      </c>
      <c r="E13" s="8">
        <v>11</v>
      </c>
      <c r="F13" s="8">
        <v>21</v>
      </c>
      <c r="G13" s="23"/>
      <c r="H13" s="8">
        <v>109</v>
      </c>
      <c r="I13" s="8">
        <v>28</v>
      </c>
      <c r="J13" s="23"/>
      <c r="K13" s="8">
        <v>128</v>
      </c>
      <c r="L13" s="8">
        <v>120</v>
      </c>
      <c r="M13" s="23"/>
      <c r="N13" s="8">
        <v>127</v>
      </c>
      <c r="O13" s="23"/>
      <c r="P13" s="8">
        <v>128</v>
      </c>
      <c r="Q13" s="23"/>
      <c r="R13" s="8">
        <v>128</v>
      </c>
      <c r="S13" s="23"/>
      <c r="T13" s="8">
        <v>126</v>
      </c>
      <c r="U13" s="23"/>
      <c r="V13" s="8">
        <v>129</v>
      </c>
      <c r="W13" s="23"/>
      <c r="X13" s="8">
        <v>144</v>
      </c>
      <c r="Y13" s="132"/>
      <c r="Z13" s="132"/>
    </row>
    <row r="14" spans="1:26" ht="15.75" thickBot="1" x14ac:dyDescent="0.3"/>
    <row r="15" spans="1:26" ht="15.75" thickBot="1" x14ac:dyDescent="0.3">
      <c r="A15" s="16" t="s">
        <v>30</v>
      </c>
      <c r="B15" s="7"/>
      <c r="C15" s="10">
        <f>+SUM(C10:C13)</f>
        <v>579</v>
      </c>
      <c r="D15" s="10">
        <f t="shared" ref="D15:V15" si="0">+SUM(D10:D13)</f>
        <v>10</v>
      </c>
      <c r="E15" s="10">
        <f t="shared" si="0"/>
        <v>62</v>
      </c>
      <c r="F15" s="10">
        <f t="shared" si="0"/>
        <v>148</v>
      </c>
      <c r="H15" s="10">
        <f t="shared" si="0"/>
        <v>572</v>
      </c>
      <c r="I15" s="10">
        <f t="shared" si="0"/>
        <v>211</v>
      </c>
      <c r="K15" s="10">
        <f t="shared" si="0"/>
        <v>720</v>
      </c>
      <c r="L15" s="10">
        <f t="shared" si="0"/>
        <v>693</v>
      </c>
      <c r="N15" s="10">
        <f t="shared" si="0"/>
        <v>728</v>
      </c>
      <c r="P15" s="10">
        <f t="shared" si="0"/>
        <v>724</v>
      </c>
      <c r="R15" s="10">
        <f t="shared" si="0"/>
        <v>718</v>
      </c>
      <c r="T15" s="10">
        <f t="shared" si="0"/>
        <v>710</v>
      </c>
      <c r="V15" s="10">
        <f t="shared" si="0"/>
        <v>729</v>
      </c>
      <c r="X15" s="10">
        <f>+SUM(X10:X13)</f>
        <v>833</v>
      </c>
      <c r="Y15" s="10">
        <f>+SUM(Y10:Y13)</f>
        <v>129</v>
      </c>
      <c r="Z15" s="10">
        <f>+SUM(Z10:Z13)</f>
        <v>15</v>
      </c>
    </row>
    <row r="16" spans="1:26" x14ac:dyDescent="0.25">
      <c r="A16" s="17" t="s">
        <v>31</v>
      </c>
      <c r="B16" s="7"/>
      <c r="C16" s="26">
        <v>90</v>
      </c>
      <c r="D16" s="26">
        <v>4</v>
      </c>
      <c r="E16" s="26">
        <v>9</v>
      </c>
      <c r="F16" s="26">
        <v>14</v>
      </c>
      <c r="G16" s="47"/>
      <c r="H16" s="26">
        <v>81</v>
      </c>
      <c r="I16" s="26">
        <v>35</v>
      </c>
      <c r="J16" s="47"/>
      <c r="K16" s="26">
        <v>120</v>
      </c>
      <c r="L16" s="26">
        <v>110</v>
      </c>
      <c r="M16" s="47"/>
      <c r="N16" s="26">
        <v>110</v>
      </c>
      <c r="O16" s="47"/>
      <c r="P16" s="26">
        <v>113</v>
      </c>
      <c r="Q16" s="47"/>
      <c r="R16" s="26">
        <v>107</v>
      </c>
      <c r="S16" s="47"/>
      <c r="T16" s="26">
        <v>109</v>
      </c>
      <c r="U16" s="47"/>
      <c r="V16" s="26">
        <v>111</v>
      </c>
      <c r="W16" s="47"/>
      <c r="X16" s="25"/>
      <c r="Y16" s="25"/>
      <c r="Z16" s="25"/>
    </row>
    <row r="17" spans="1:26" ht="15.75" thickBot="1" x14ac:dyDescent="0.3">
      <c r="A17" s="18" t="s">
        <v>32</v>
      </c>
      <c r="B17" s="7"/>
      <c r="C17" s="27">
        <v>8</v>
      </c>
      <c r="D17" s="27">
        <v>0</v>
      </c>
      <c r="E17" s="27">
        <v>0</v>
      </c>
      <c r="F17" s="27">
        <v>7</v>
      </c>
      <c r="G17" s="47"/>
      <c r="H17" s="27">
        <v>13</v>
      </c>
      <c r="I17" s="27">
        <v>2</v>
      </c>
      <c r="J17" s="47"/>
      <c r="K17" s="27">
        <v>13</v>
      </c>
      <c r="L17" s="27">
        <v>15</v>
      </c>
      <c r="M17" s="47"/>
      <c r="N17" s="27">
        <v>14</v>
      </c>
      <c r="O17" s="47"/>
      <c r="P17" s="27">
        <v>14</v>
      </c>
      <c r="Q17" s="47"/>
      <c r="R17" s="27">
        <v>14</v>
      </c>
      <c r="S17" s="47"/>
      <c r="T17" s="27">
        <v>14</v>
      </c>
      <c r="U17" s="47"/>
      <c r="V17" s="27">
        <v>14</v>
      </c>
      <c r="W17" s="47"/>
      <c r="X17" s="25"/>
      <c r="Y17" s="25"/>
      <c r="Z17" s="25"/>
    </row>
    <row r="18" spans="1:26" ht="15.75" thickBot="1" x14ac:dyDescent="0.3">
      <c r="A18" s="16" t="s">
        <v>34</v>
      </c>
      <c r="B18" s="7"/>
      <c r="C18" s="10">
        <f>+SUM(C15:C17)</f>
        <v>677</v>
      </c>
      <c r="D18" s="10">
        <f>+SUM(D15:D17)</f>
        <v>14</v>
      </c>
      <c r="E18" s="10">
        <f>+SUM(E15:E17)</f>
        <v>71</v>
      </c>
      <c r="F18" s="10">
        <f>+SUM(F15:F17)</f>
        <v>169</v>
      </c>
      <c r="H18" s="10">
        <f>+SUM(H15:H17)</f>
        <v>666</v>
      </c>
      <c r="I18" s="10">
        <f>+SUM(I15:I17)</f>
        <v>248</v>
      </c>
      <c r="K18" s="10">
        <f>+SUM(K15:K17)</f>
        <v>853</v>
      </c>
      <c r="L18" s="10">
        <f>+SUM(L15:L17)</f>
        <v>818</v>
      </c>
      <c r="N18" s="10">
        <f>+SUM(N15:N17)</f>
        <v>852</v>
      </c>
      <c r="P18" s="10">
        <f>+SUM(P15:P17)</f>
        <v>851</v>
      </c>
      <c r="R18" s="10">
        <f>+SUM(R15:R17)</f>
        <v>839</v>
      </c>
      <c r="T18" s="10">
        <f>+SUM(T15:T17)</f>
        <v>833</v>
      </c>
      <c r="V18" s="10">
        <f>+SUM(V15:V17)</f>
        <v>854</v>
      </c>
      <c r="X18" s="24"/>
      <c r="Y18" s="24"/>
      <c r="Z18" s="24"/>
    </row>
  </sheetData>
  <mergeCells count="25">
    <mergeCell ref="Z10:Z13"/>
    <mergeCell ref="Y10:Y13"/>
    <mergeCell ref="R3:T4"/>
    <mergeCell ref="I6:I8"/>
    <mergeCell ref="H3:L3"/>
    <mergeCell ref="N3:N4"/>
    <mergeCell ref="H4:I5"/>
    <mergeCell ref="K4:L5"/>
    <mergeCell ref="L6:L8"/>
    <mergeCell ref="N6:N8"/>
    <mergeCell ref="T6:T8"/>
    <mergeCell ref="H6:H8"/>
    <mergeCell ref="A6:A8"/>
    <mergeCell ref="X6:X8"/>
    <mergeCell ref="Y6:Y8"/>
    <mergeCell ref="Z6:Z8"/>
    <mergeCell ref="C6:C8"/>
    <mergeCell ref="D6:D8"/>
    <mergeCell ref="E6:E8"/>
    <mergeCell ref="F6:F8"/>
    <mergeCell ref="C3:F4"/>
    <mergeCell ref="V6:V8"/>
    <mergeCell ref="K6:K8"/>
    <mergeCell ref="P6:P8"/>
    <mergeCell ref="R6:R8"/>
  </mergeCells>
  <pageMargins left="0.7" right="0.7" top="0.75" bottom="0.75" header="0.3" footer="0.3"/>
  <pageSetup paperSize="5" scale="75" orientation="landscape" r:id="rId1"/>
  <headerFooter>
    <oddHeader>&amp;C&amp;"-,Bold"Republican Primary Elections Results - June 8, 2021 
Prepared by the Office of Edward P. McGettigan, Atlantic County Clerk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6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1.7109375" customWidth="1"/>
    <col min="2" max="2" width="1.7109375" customWidth="1"/>
    <col min="3" max="3" width="9.7109375" customWidth="1"/>
    <col min="4" max="6" width="9.42578125" customWidth="1"/>
    <col min="7" max="7" width="1.7109375" customWidth="1"/>
    <col min="8" max="9" width="9.42578125" customWidth="1"/>
    <col min="10" max="10" width="1.7109375" customWidth="1"/>
    <col min="11" max="11" width="9.7109375" customWidth="1"/>
    <col min="12" max="12" width="9.42578125" customWidth="1"/>
    <col min="13" max="13" width="1.7109375" customWidth="1"/>
    <col min="14" max="14" width="9.7109375" customWidth="1"/>
    <col min="15" max="15" width="1.7109375" customWidth="1"/>
    <col min="16" max="16" width="9.7109375" customWidth="1"/>
    <col min="17" max="17" width="1.7109375" customWidth="1"/>
    <col min="18" max="18" width="9.42578125" customWidth="1"/>
    <col min="19" max="19" width="1.7109375" customWidth="1"/>
    <col min="20" max="20" width="9.42578125" customWidth="1"/>
    <col min="21" max="21" width="1.7109375" customWidth="1"/>
    <col min="22" max="22" width="9.42578125" customWidth="1"/>
    <col min="23" max="23" width="1.7109375" customWidth="1"/>
    <col min="24" max="24" width="10.28515625" customWidth="1"/>
    <col min="25" max="25" width="11.7109375" customWidth="1"/>
    <col min="26" max="26" width="1.7109375" customWidth="1"/>
    <col min="28" max="28" width="8.28515625" customWidth="1"/>
    <col min="29" max="29" width="11.28515625" customWidth="1"/>
    <col min="30" max="52" width="13.42578125" customWidth="1"/>
  </cols>
  <sheetData>
    <row r="2" spans="1:29" ht="15" customHeight="1" x14ac:dyDescent="0.25">
      <c r="C2" s="79"/>
      <c r="D2" s="79"/>
      <c r="E2" s="79"/>
      <c r="F2" s="79"/>
      <c r="H2" s="79"/>
      <c r="I2" s="79"/>
      <c r="K2" s="79"/>
      <c r="L2" s="79"/>
      <c r="N2" s="79"/>
      <c r="P2" s="79"/>
      <c r="R2" s="79"/>
      <c r="T2" s="79"/>
      <c r="V2" s="79"/>
      <c r="X2" s="79"/>
      <c r="Y2" s="79"/>
    </row>
    <row r="3" spans="1:29" ht="15" customHeight="1" x14ac:dyDescent="0.25">
      <c r="C3" s="149" t="s">
        <v>189</v>
      </c>
      <c r="D3" s="149"/>
      <c r="E3" s="149"/>
      <c r="F3" s="149"/>
      <c r="H3" s="149" t="s">
        <v>6</v>
      </c>
      <c r="I3" s="149"/>
      <c r="J3" s="149"/>
      <c r="K3" s="149"/>
      <c r="L3" s="149"/>
      <c r="N3" s="145" t="s">
        <v>208</v>
      </c>
      <c r="P3" s="149" t="s">
        <v>209</v>
      </c>
      <c r="Q3" s="149"/>
      <c r="R3" s="149"/>
      <c r="S3" s="71"/>
      <c r="T3" s="145" t="s">
        <v>221</v>
      </c>
      <c r="U3" s="145"/>
      <c r="V3" s="145"/>
      <c r="X3" s="149" t="s">
        <v>43</v>
      </c>
      <c r="Y3" s="149"/>
      <c r="AA3" s="7"/>
      <c r="AB3" s="7"/>
      <c r="AC3" s="7"/>
    </row>
    <row r="4" spans="1:29" ht="15" customHeight="1" x14ac:dyDescent="0.25">
      <c r="C4" s="149"/>
      <c r="D4" s="149"/>
      <c r="E4" s="149"/>
      <c r="F4" s="149"/>
      <c r="H4" s="105" t="s">
        <v>194</v>
      </c>
      <c r="I4" s="105"/>
      <c r="K4" s="105" t="s">
        <v>5</v>
      </c>
      <c r="L4" s="105"/>
      <c r="N4" s="145"/>
      <c r="P4" s="84" t="s">
        <v>240</v>
      </c>
      <c r="R4" s="84" t="s">
        <v>217</v>
      </c>
      <c r="T4" s="145"/>
      <c r="U4" s="145"/>
      <c r="V4" s="145"/>
      <c r="X4" s="149"/>
      <c r="Y4" s="149"/>
      <c r="AA4" s="78"/>
      <c r="AB4" s="78"/>
      <c r="AC4" s="78"/>
    </row>
    <row r="5" spans="1:29" ht="5.0999999999999996" customHeight="1" thickBot="1" x14ac:dyDescent="0.3">
      <c r="C5" s="80"/>
      <c r="D5" s="80"/>
      <c r="E5" s="80"/>
      <c r="F5" s="80"/>
      <c r="G5" s="23"/>
      <c r="H5" s="105"/>
      <c r="I5" s="105"/>
      <c r="J5" s="23"/>
      <c r="K5" s="105"/>
      <c r="L5" s="105"/>
      <c r="M5" s="23"/>
      <c r="N5" s="80"/>
      <c r="O5" s="23"/>
      <c r="P5" s="80"/>
      <c r="Q5" s="23"/>
      <c r="R5" s="80"/>
      <c r="S5" s="23"/>
      <c r="T5" s="80"/>
      <c r="U5" s="23"/>
      <c r="V5" s="80"/>
      <c r="W5" s="23"/>
      <c r="X5" s="80"/>
      <c r="Y5" s="80"/>
      <c r="Z5" s="23"/>
      <c r="AA5" s="78"/>
      <c r="AB5" s="78"/>
      <c r="AC5" s="78"/>
    </row>
    <row r="6" spans="1:29" ht="15" customHeight="1" x14ac:dyDescent="0.25">
      <c r="A6" s="106" t="s">
        <v>8</v>
      </c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23"/>
      <c r="H6" s="133" t="str">
        <f>+'Lead Sheet (R)'!M6:M8</f>
        <v>Vince Polistina</v>
      </c>
      <c r="I6" s="139" t="str">
        <f>+'Lead Sheet (R)'!N6:N8</f>
        <v>Seth Grossman</v>
      </c>
      <c r="J6" s="23"/>
      <c r="K6" s="133" t="str">
        <f>+'Lead Sheet (R)'!P6:P8</f>
        <v>Don Guardian</v>
      </c>
      <c r="L6" s="139" t="str">
        <f>+'Lead Sheet (R)'!Q6:Q8</f>
        <v>Claire Swift</v>
      </c>
      <c r="M6" s="23"/>
      <c r="N6" s="107" t="str">
        <f>+'Lead Sheet (R)'!AC6:AC8</f>
        <v>Joseph J. Giralo</v>
      </c>
      <c r="O6" s="23"/>
      <c r="P6" s="107" t="str">
        <f>+'Lead Sheet (R)'!AE6:AE8</f>
        <v>Frank X. Balles</v>
      </c>
      <c r="Q6" s="23"/>
      <c r="R6" s="107" t="str">
        <f>+'Lead Sheet (R)'!AI6:AI8</f>
        <v>James Bertino</v>
      </c>
      <c r="S6" s="23"/>
      <c r="T6" s="107" t="str">
        <f>+'Lead Sheet (R)'!AK6:AK8</f>
        <v>Robert Croce</v>
      </c>
      <c r="U6" s="23"/>
      <c r="V6" s="107" t="str">
        <f>+'Lead Sheet (R)'!AM6:AM8</f>
        <v>Cynthia Balles</v>
      </c>
      <c r="W6" s="23"/>
      <c r="X6" s="133" t="s">
        <v>299</v>
      </c>
      <c r="Y6" s="139" t="s">
        <v>300</v>
      </c>
      <c r="Z6" s="23"/>
      <c r="AA6" s="127" t="s">
        <v>224</v>
      </c>
      <c r="AB6" s="120" t="s">
        <v>225</v>
      </c>
      <c r="AC6" s="124" t="s">
        <v>226</v>
      </c>
    </row>
    <row r="7" spans="1:29" x14ac:dyDescent="0.25">
      <c r="A7" s="106"/>
      <c r="C7" s="134"/>
      <c r="D7" s="137"/>
      <c r="E7" s="137"/>
      <c r="F7" s="140"/>
      <c r="G7" s="23"/>
      <c r="H7" s="134"/>
      <c r="I7" s="140"/>
      <c r="J7" s="23"/>
      <c r="K7" s="134"/>
      <c r="L7" s="140"/>
      <c r="M7" s="23"/>
      <c r="N7" s="108"/>
      <c r="O7" s="23"/>
      <c r="P7" s="108"/>
      <c r="Q7" s="23"/>
      <c r="R7" s="108"/>
      <c r="S7" s="23"/>
      <c r="T7" s="108"/>
      <c r="U7" s="23"/>
      <c r="V7" s="108"/>
      <c r="W7" s="23"/>
      <c r="X7" s="134"/>
      <c r="Y7" s="140"/>
      <c r="Z7" s="23"/>
      <c r="AA7" s="128"/>
      <c r="AB7" s="121"/>
      <c r="AC7" s="125"/>
    </row>
    <row r="8" spans="1:29" ht="15.75" thickBot="1" x14ac:dyDescent="0.3">
      <c r="A8" s="106"/>
      <c r="C8" s="135"/>
      <c r="D8" s="138"/>
      <c r="E8" s="138"/>
      <c r="F8" s="141"/>
      <c r="G8" s="23"/>
      <c r="H8" s="135"/>
      <c r="I8" s="141"/>
      <c r="J8" s="23"/>
      <c r="K8" s="135"/>
      <c r="L8" s="141"/>
      <c r="M8" s="23"/>
      <c r="N8" s="109"/>
      <c r="O8" s="23"/>
      <c r="P8" s="109"/>
      <c r="Q8" s="23"/>
      <c r="R8" s="109"/>
      <c r="S8" s="23"/>
      <c r="T8" s="109"/>
      <c r="U8" s="23"/>
      <c r="V8" s="109"/>
      <c r="W8" s="23"/>
      <c r="X8" s="135"/>
      <c r="Y8" s="141"/>
      <c r="Z8" s="23"/>
      <c r="AA8" s="129"/>
      <c r="AB8" s="122"/>
      <c r="AC8" s="126"/>
    </row>
    <row r="9" spans="1:29" ht="5.0999999999999996" customHeight="1" x14ac:dyDescent="0.25">
      <c r="AA9" s="12"/>
      <c r="AB9" s="12"/>
      <c r="AC9" s="12"/>
    </row>
    <row r="10" spans="1:29" x14ac:dyDescent="0.25">
      <c r="A10" t="s">
        <v>72</v>
      </c>
      <c r="C10" s="8">
        <v>55</v>
      </c>
      <c r="D10" s="8">
        <v>1</v>
      </c>
      <c r="E10" s="8">
        <v>11</v>
      </c>
      <c r="F10" s="8">
        <v>13</v>
      </c>
      <c r="H10" s="8">
        <v>71</v>
      </c>
      <c r="I10" s="8">
        <v>6</v>
      </c>
      <c r="K10" s="8">
        <v>76</v>
      </c>
      <c r="L10" s="8">
        <v>74</v>
      </c>
      <c r="N10" s="8">
        <v>79</v>
      </c>
      <c r="P10" s="8">
        <v>75</v>
      </c>
      <c r="R10" s="8">
        <v>77</v>
      </c>
      <c r="T10" s="8">
        <v>76</v>
      </c>
      <c r="V10" s="8">
        <v>76</v>
      </c>
      <c r="X10" s="8">
        <v>76</v>
      </c>
      <c r="Y10" s="8">
        <v>67</v>
      </c>
      <c r="AA10" s="8">
        <v>88</v>
      </c>
      <c r="AB10" s="130">
        <v>24</v>
      </c>
      <c r="AC10" s="130">
        <v>4</v>
      </c>
    </row>
    <row r="11" spans="1:29" x14ac:dyDescent="0.25">
      <c r="A11" t="s">
        <v>73</v>
      </c>
      <c r="C11" s="8">
        <v>72</v>
      </c>
      <c r="D11" s="8">
        <v>1</v>
      </c>
      <c r="E11" s="8">
        <v>30</v>
      </c>
      <c r="F11" s="8">
        <v>33</v>
      </c>
      <c r="H11" s="8">
        <v>98</v>
      </c>
      <c r="I11" s="8">
        <v>24</v>
      </c>
      <c r="K11" s="8">
        <v>113</v>
      </c>
      <c r="L11" s="8">
        <v>108</v>
      </c>
      <c r="N11" s="8">
        <v>116</v>
      </c>
      <c r="P11" s="8">
        <v>116</v>
      </c>
      <c r="R11" s="8">
        <v>116</v>
      </c>
      <c r="T11" s="8">
        <v>113</v>
      </c>
      <c r="V11" s="8">
        <v>112</v>
      </c>
      <c r="X11" s="8">
        <v>102</v>
      </c>
      <c r="Y11" s="8">
        <v>93</v>
      </c>
      <c r="AA11" s="8">
        <v>149</v>
      </c>
      <c r="AB11" s="132"/>
      <c r="AC11" s="132"/>
    </row>
    <row r="12" spans="1:29" ht="15.75" thickBot="1" x14ac:dyDescent="0.3"/>
    <row r="13" spans="1:29" ht="15.75" thickBot="1" x14ac:dyDescent="0.3">
      <c r="A13" s="16" t="s">
        <v>30</v>
      </c>
      <c r="B13" s="7"/>
      <c r="C13" s="10">
        <f>+SUM(C10:C11)</f>
        <v>127</v>
      </c>
      <c r="D13" s="10">
        <f t="shared" ref="D13:Y13" si="0">+SUM(D10:D11)</f>
        <v>2</v>
      </c>
      <c r="E13" s="10">
        <f t="shared" si="0"/>
        <v>41</v>
      </c>
      <c r="F13" s="10">
        <f t="shared" si="0"/>
        <v>46</v>
      </c>
      <c r="H13" s="10">
        <f t="shared" si="0"/>
        <v>169</v>
      </c>
      <c r="I13" s="10">
        <f t="shared" si="0"/>
        <v>30</v>
      </c>
      <c r="K13" s="10">
        <f t="shared" si="0"/>
        <v>189</v>
      </c>
      <c r="L13" s="10">
        <f t="shared" si="0"/>
        <v>182</v>
      </c>
      <c r="N13" s="10">
        <f t="shared" si="0"/>
        <v>195</v>
      </c>
      <c r="P13" s="10">
        <f t="shared" si="0"/>
        <v>191</v>
      </c>
      <c r="R13" s="10">
        <f t="shared" si="0"/>
        <v>193</v>
      </c>
      <c r="T13" s="10">
        <f t="shared" si="0"/>
        <v>189</v>
      </c>
      <c r="V13" s="10">
        <f t="shared" si="0"/>
        <v>188</v>
      </c>
      <c r="X13" s="10">
        <f t="shared" si="0"/>
        <v>178</v>
      </c>
      <c r="Y13" s="10">
        <f t="shared" si="0"/>
        <v>160</v>
      </c>
      <c r="AA13" s="10">
        <f>+SUM(AA10:AA11)</f>
        <v>237</v>
      </c>
      <c r="AB13" s="10">
        <f>+SUM(AB10:AB11)</f>
        <v>24</v>
      </c>
      <c r="AC13" s="10">
        <f>+SUM(AC10:AC11)</f>
        <v>4</v>
      </c>
    </row>
    <row r="14" spans="1:29" x14ac:dyDescent="0.25">
      <c r="A14" s="17" t="s">
        <v>31</v>
      </c>
      <c r="B14" s="7"/>
      <c r="C14" s="26">
        <v>15</v>
      </c>
      <c r="D14" s="26">
        <v>0</v>
      </c>
      <c r="E14" s="26">
        <v>4</v>
      </c>
      <c r="F14" s="26">
        <v>5</v>
      </c>
      <c r="G14" s="47"/>
      <c r="H14" s="26">
        <v>20</v>
      </c>
      <c r="I14" s="26">
        <v>3</v>
      </c>
      <c r="J14" s="47"/>
      <c r="K14" s="26">
        <v>20</v>
      </c>
      <c r="L14" s="26">
        <v>22</v>
      </c>
      <c r="M14" s="47"/>
      <c r="N14" s="26">
        <v>22</v>
      </c>
      <c r="O14" s="47"/>
      <c r="P14" s="26">
        <v>21</v>
      </c>
      <c r="Q14" s="47"/>
      <c r="R14" s="26">
        <v>21</v>
      </c>
      <c r="S14" s="47"/>
      <c r="T14" s="26">
        <v>21</v>
      </c>
      <c r="U14" s="47"/>
      <c r="V14" s="26">
        <v>23</v>
      </c>
      <c r="W14" s="47"/>
      <c r="X14" s="26">
        <v>20</v>
      </c>
      <c r="Y14" s="26">
        <v>18</v>
      </c>
      <c r="Z14" s="47"/>
      <c r="AA14" s="25"/>
      <c r="AB14" s="25"/>
      <c r="AC14" s="25"/>
    </row>
    <row r="15" spans="1:29" ht="15.75" thickBot="1" x14ac:dyDescent="0.3">
      <c r="A15" s="18" t="s">
        <v>32</v>
      </c>
      <c r="B15" s="7"/>
      <c r="C15" s="27">
        <v>3</v>
      </c>
      <c r="D15" s="27">
        <v>0</v>
      </c>
      <c r="E15" s="27">
        <v>1</v>
      </c>
      <c r="F15" s="27">
        <v>0</v>
      </c>
      <c r="G15" s="47"/>
      <c r="H15" s="27">
        <v>3</v>
      </c>
      <c r="I15" s="27">
        <v>0</v>
      </c>
      <c r="J15" s="47"/>
      <c r="K15" s="27">
        <v>3</v>
      </c>
      <c r="L15" s="27">
        <v>3</v>
      </c>
      <c r="M15" s="47"/>
      <c r="N15" s="27">
        <v>3</v>
      </c>
      <c r="O15" s="47"/>
      <c r="P15" s="27">
        <v>3</v>
      </c>
      <c r="Q15" s="47"/>
      <c r="R15" s="27">
        <v>3</v>
      </c>
      <c r="S15" s="47"/>
      <c r="T15" s="27">
        <v>2</v>
      </c>
      <c r="U15" s="47"/>
      <c r="V15" s="27">
        <v>3</v>
      </c>
      <c r="W15" s="47"/>
      <c r="X15" s="27">
        <v>3</v>
      </c>
      <c r="Y15" s="27">
        <v>3</v>
      </c>
      <c r="Z15" s="47"/>
      <c r="AA15" s="25"/>
      <c r="AB15" s="25"/>
      <c r="AC15" s="25"/>
    </row>
    <row r="16" spans="1:29" ht="15.75" thickBot="1" x14ac:dyDescent="0.3">
      <c r="A16" s="16" t="s">
        <v>34</v>
      </c>
      <c r="B16" s="7"/>
      <c r="C16" s="10">
        <f>+SUM(C13:C15)</f>
        <v>145</v>
      </c>
      <c r="D16" s="10">
        <f>+SUM(D13:D15)</f>
        <v>2</v>
      </c>
      <c r="E16" s="10">
        <f>+SUM(E13:E15)</f>
        <v>46</v>
      </c>
      <c r="F16" s="10">
        <f>+SUM(F13:F15)</f>
        <v>51</v>
      </c>
      <c r="H16" s="10">
        <f>+SUM(H13:H15)</f>
        <v>192</v>
      </c>
      <c r="I16" s="10">
        <f>+SUM(I13:I15)</f>
        <v>33</v>
      </c>
      <c r="K16" s="10">
        <f>+SUM(K13:K15)</f>
        <v>212</v>
      </c>
      <c r="L16" s="10">
        <f>+SUM(L13:L15)</f>
        <v>207</v>
      </c>
      <c r="N16" s="10">
        <f>+SUM(N13:N15)</f>
        <v>220</v>
      </c>
      <c r="P16" s="10">
        <f>+SUM(P13:P15)</f>
        <v>215</v>
      </c>
      <c r="R16" s="10">
        <f>+SUM(R13:R15)</f>
        <v>217</v>
      </c>
      <c r="T16" s="10">
        <f>+SUM(T13:T15)</f>
        <v>212</v>
      </c>
      <c r="V16" s="10">
        <f>+SUM(V13:V15)</f>
        <v>214</v>
      </c>
      <c r="X16" s="10">
        <f>+SUM(X13:X15)</f>
        <v>201</v>
      </c>
      <c r="Y16" s="10">
        <f>+SUM(Y13:Y15)</f>
        <v>181</v>
      </c>
      <c r="AA16" s="24"/>
      <c r="AB16" s="24"/>
      <c r="AC16" s="24"/>
    </row>
  </sheetData>
  <mergeCells count="29">
    <mergeCell ref="AC10:AC11"/>
    <mergeCell ref="AB10:AB11"/>
    <mergeCell ref="T3:V4"/>
    <mergeCell ref="X3:Y4"/>
    <mergeCell ref="P6:P8"/>
    <mergeCell ref="V6:V8"/>
    <mergeCell ref="R6:R8"/>
    <mergeCell ref="T6:T8"/>
    <mergeCell ref="AB6:AB8"/>
    <mergeCell ref="AC6:AC8"/>
    <mergeCell ref="C3:F4"/>
    <mergeCell ref="H3:L3"/>
    <mergeCell ref="H4:I5"/>
    <mergeCell ref="X6:X8"/>
    <mergeCell ref="AA6:AA8"/>
    <mergeCell ref="Y6:Y8"/>
    <mergeCell ref="D6:D8"/>
    <mergeCell ref="F6:F8"/>
    <mergeCell ref="I6:I8"/>
    <mergeCell ref="L6:L8"/>
    <mergeCell ref="N6:N8"/>
    <mergeCell ref="K4:L5"/>
    <mergeCell ref="P3:R3"/>
    <mergeCell ref="N3:N4"/>
    <mergeCell ref="A6:A8"/>
    <mergeCell ref="C6:C8"/>
    <mergeCell ref="E6:E8"/>
    <mergeCell ref="H6:H8"/>
    <mergeCell ref="K6:K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36"/>
  <sheetViews>
    <sheetView zoomScale="75" zoomScaleNormal="75" workbookViewId="0">
      <pane xSplit="1" topLeftCell="B1" activePane="topRight" state="frozen"/>
      <selection activeCell="S12" sqref="S12"/>
      <selection pane="topRight" activeCell="S12" sqref="S12"/>
    </sheetView>
  </sheetViews>
  <sheetFormatPr defaultRowHeight="15" x14ac:dyDescent="0.25"/>
  <cols>
    <col min="1" max="1" width="20.5703125" style="7" bestFit="1" customWidth="1"/>
    <col min="2" max="2" width="1.7109375" style="7" customWidth="1"/>
    <col min="3" max="3" width="9.7109375" style="7" customWidth="1"/>
    <col min="4" max="4" width="1.7109375" style="7" customWidth="1"/>
    <col min="5" max="5" width="9.7109375" style="7" customWidth="1"/>
    <col min="6" max="6" width="1.7109375" style="7" customWidth="1"/>
    <col min="7" max="7" width="9.7109375" style="7" customWidth="1"/>
    <col min="8" max="8" width="12" style="7" customWidth="1"/>
    <col min="9" max="9" width="1.7109375" style="7" customWidth="1"/>
    <col min="10" max="10" width="11.28515625" style="7" customWidth="1"/>
    <col min="11" max="11" width="9.7109375" style="7" customWidth="1"/>
    <col min="12" max="12" width="1.7109375" style="7" customWidth="1"/>
    <col min="13" max="13" width="13.42578125" style="7" customWidth="1"/>
    <col min="14" max="14" width="1.7109375" style="7" customWidth="1"/>
    <col min="15" max="15" width="9.7109375" style="12" customWidth="1"/>
    <col min="16" max="16" width="1.7109375" style="7" customWidth="1"/>
    <col min="17" max="17" width="12.140625" style="12" customWidth="1"/>
    <col min="18" max="18" width="10.7109375" style="12" customWidth="1"/>
    <col min="19" max="19" width="1.7109375" style="7" customWidth="1"/>
    <col min="20" max="21" width="12.140625" style="12" customWidth="1"/>
    <col min="22" max="22" width="1.7109375" style="7" customWidth="1"/>
    <col min="23" max="23" width="9.7109375" style="7" customWidth="1"/>
    <col min="24" max="24" width="8.28515625" style="7" customWidth="1"/>
    <col min="25" max="25" width="1.7109375" style="7" customWidth="1"/>
    <col min="26" max="26" width="12.28515625" style="7" customWidth="1"/>
    <col min="27" max="27" width="10.7109375" style="7" customWidth="1"/>
    <col min="28" max="32" width="12.28515625" style="7" customWidth="1"/>
    <col min="33" max="33" width="1.7109375" style="7" customWidth="1"/>
    <col min="34" max="34" width="10.140625" style="7" bestFit="1" customWidth="1"/>
    <col min="35" max="35" width="8.42578125" style="7" customWidth="1"/>
    <col min="36" max="36" width="10" style="7" customWidth="1"/>
    <col min="37" max="37" width="8.7109375" style="7" customWidth="1"/>
    <col min="38" max="38" width="8.42578125" style="7" bestFit="1" customWidth="1"/>
    <col min="39" max="16384" width="9.140625" style="7"/>
  </cols>
  <sheetData>
    <row r="2" spans="1:38" x14ac:dyDescent="0.25">
      <c r="C2" s="50"/>
      <c r="D2" s="6"/>
      <c r="E2" s="104" t="s">
        <v>196</v>
      </c>
      <c r="F2" s="104"/>
      <c r="G2" s="104"/>
      <c r="H2" s="104"/>
      <c r="I2" s="6"/>
      <c r="J2" s="6"/>
      <c r="K2" s="6"/>
      <c r="L2" s="6"/>
      <c r="M2" s="52"/>
      <c r="N2" s="21"/>
      <c r="O2" s="13"/>
      <c r="P2" s="21"/>
      <c r="Q2" s="59"/>
      <c r="R2" s="59"/>
      <c r="S2" s="21"/>
      <c r="T2" s="59"/>
      <c r="U2" s="59"/>
      <c r="V2" s="21"/>
      <c r="W2" s="59"/>
      <c r="X2" s="59"/>
      <c r="Y2" s="6"/>
      <c r="Z2" s="59"/>
      <c r="AA2" s="59"/>
      <c r="AB2" s="59"/>
      <c r="AC2" s="59"/>
      <c r="AD2" s="59"/>
      <c r="AE2" s="59"/>
      <c r="AF2" s="59"/>
      <c r="AG2" s="6"/>
    </row>
    <row r="3" spans="1:38" ht="15" customHeight="1" x14ac:dyDescent="0.25">
      <c r="C3" s="105" t="s">
        <v>189</v>
      </c>
      <c r="D3" s="6"/>
      <c r="E3" s="104" t="s">
        <v>195</v>
      </c>
      <c r="F3" s="21"/>
      <c r="G3" s="105" t="s">
        <v>5</v>
      </c>
      <c r="H3" s="105"/>
      <c r="I3" s="6"/>
      <c r="J3" s="105" t="s">
        <v>208</v>
      </c>
      <c r="K3" s="105"/>
      <c r="M3" s="104" t="s">
        <v>209</v>
      </c>
      <c r="N3" s="104"/>
      <c r="O3" s="104"/>
      <c r="P3" s="21"/>
      <c r="Q3" s="59"/>
      <c r="R3" s="59"/>
      <c r="S3" s="21"/>
      <c r="T3" s="59"/>
      <c r="U3" s="59"/>
      <c r="V3" s="21"/>
      <c r="W3" s="59"/>
      <c r="X3" s="59"/>
      <c r="Z3" s="59"/>
      <c r="AA3" s="59"/>
      <c r="AB3" s="59"/>
      <c r="AC3" s="59"/>
      <c r="AD3" s="59"/>
      <c r="AE3" s="59"/>
      <c r="AF3" s="59"/>
    </row>
    <row r="4" spans="1:38" ht="15" customHeight="1" x14ac:dyDescent="0.25">
      <c r="C4" s="105"/>
      <c r="D4" s="22"/>
      <c r="E4" s="104"/>
      <c r="F4" s="21"/>
      <c r="G4" s="105"/>
      <c r="H4" s="105"/>
      <c r="I4" s="22"/>
      <c r="J4" s="105"/>
      <c r="K4" s="105"/>
      <c r="M4" s="54" t="s">
        <v>240</v>
      </c>
      <c r="N4" s="21"/>
      <c r="O4" s="50" t="s">
        <v>216</v>
      </c>
      <c r="P4" s="21"/>
      <c r="Q4" s="119" t="s">
        <v>221</v>
      </c>
      <c r="R4" s="119"/>
      <c r="S4" s="50"/>
      <c r="T4" s="119" t="s">
        <v>221</v>
      </c>
      <c r="U4" s="119"/>
      <c r="V4" s="21"/>
      <c r="W4" s="142" t="s">
        <v>42</v>
      </c>
      <c r="X4" s="142"/>
      <c r="Z4" s="143" t="s">
        <v>239</v>
      </c>
      <c r="AA4" s="143"/>
      <c r="AB4" s="143"/>
      <c r="AC4" s="143"/>
      <c r="AD4" s="143"/>
      <c r="AE4" s="143"/>
      <c r="AF4" s="143"/>
      <c r="AH4" s="33"/>
      <c r="AI4" s="33"/>
      <c r="AJ4" s="33"/>
      <c r="AK4" s="33"/>
      <c r="AL4" s="33"/>
    </row>
    <row r="5" spans="1:38" ht="5.0999999999999996" customHeight="1" thickBot="1" x14ac:dyDescent="0.3">
      <c r="C5" s="50"/>
      <c r="D5" s="13"/>
      <c r="E5" s="12"/>
      <c r="F5" s="21"/>
      <c r="I5" s="13"/>
      <c r="J5" s="13"/>
      <c r="K5" s="13"/>
      <c r="L5" s="13"/>
      <c r="M5" s="13"/>
      <c r="N5" s="21"/>
      <c r="O5" s="13"/>
      <c r="P5" s="21"/>
      <c r="Q5" s="13"/>
      <c r="R5" s="13"/>
      <c r="S5" s="21"/>
      <c r="T5" s="13"/>
      <c r="U5" s="20"/>
      <c r="V5" s="21"/>
      <c r="W5" s="13"/>
      <c r="X5" s="20"/>
      <c r="Y5" s="13"/>
      <c r="Z5" s="20"/>
      <c r="AA5" s="20"/>
      <c r="AB5" s="20"/>
      <c r="AC5" s="20"/>
      <c r="AD5" s="20"/>
      <c r="AE5" s="20"/>
      <c r="AF5" s="20"/>
      <c r="AG5" s="13"/>
      <c r="AH5" s="33"/>
      <c r="AI5" s="33"/>
      <c r="AJ5" s="33"/>
      <c r="AK5" s="33"/>
      <c r="AL5" s="33"/>
    </row>
    <row r="6" spans="1:38" x14ac:dyDescent="0.25">
      <c r="A6" s="106" t="s">
        <v>8</v>
      </c>
      <c r="C6" s="107" t="str">
        <f>+'Leed Sheet (D)'!C6:C8</f>
        <v>Philip Murphy</v>
      </c>
      <c r="D6" s="13"/>
      <c r="E6" s="107" t="str">
        <f>+'Leed Sheet (D)'!J6:J8</f>
        <v>Vince Mazzeo</v>
      </c>
      <c r="F6" s="21"/>
      <c r="G6" s="116" t="str">
        <f>+'Leed Sheet (D)'!L6:L8</f>
        <v>John Armato</v>
      </c>
      <c r="H6" s="113" t="str">
        <f>+'Leed Sheet (D)'!M6:M8</f>
        <v>Caren Fitzpatrick</v>
      </c>
      <c r="I6" s="13"/>
      <c r="J6" s="116" t="str">
        <f>+'Leed Sheet (D)'!Y6:Y8</f>
        <v>Lisa Jiampetti</v>
      </c>
      <c r="K6" s="113" t="str">
        <f>+'Leed Sheet (D)'!Z6:Z8</f>
        <v>Mico Lucide</v>
      </c>
      <c r="L6" s="53"/>
      <c r="M6" s="110" t="str">
        <f>+'Leed Sheet (D)'!AB6:AB8</f>
        <v>Celeste Fernandez</v>
      </c>
      <c r="N6" s="21"/>
      <c r="O6" s="110" t="str">
        <f>+'Leed Sheet (D)'!AD6:AD8</f>
        <v>Jelani Gandy</v>
      </c>
      <c r="P6" s="21"/>
      <c r="Q6" s="116" t="str">
        <f>+'Leed Sheet (D)'!AH6:AH8</f>
        <v>Robert J. Campbell</v>
      </c>
      <c r="R6" s="113" t="str">
        <f>+'Leed Sheet (D)'!AI6:AI8</f>
        <v>William "Wick" Ward</v>
      </c>
      <c r="S6" s="66"/>
      <c r="T6" s="116" t="str">
        <f>+'Leed Sheet (D)'!AK6:AK8</f>
        <v>Joyce Mollineaux</v>
      </c>
      <c r="U6" s="113" t="str">
        <f>+'Leed Sheet (D)'!AL6:AL8</f>
        <v>Sherri Parmenter</v>
      </c>
      <c r="V6" s="21"/>
      <c r="W6" s="116" t="s">
        <v>230</v>
      </c>
      <c r="X6" s="113" t="s">
        <v>231</v>
      </c>
      <c r="Y6" s="53"/>
      <c r="Z6" s="133" t="s">
        <v>232</v>
      </c>
      <c r="AA6" s="136" t="s">
        <v>233</v>
      </c>
      <c r="AB6" s="136" t="s">
        <v>234</v>
      </c>
      <c r="AC6" s="136" t="s">
        <v>235</v>
      </c>
      <c r="AD6" s="136" t="s">
        <v>236</v>
      </c>
      <c r="AE6" s="136" t="s">
        <v>237</v>
      </c>
      <c r="AF6" s="139" t="s">
        <v>238</v>
      </c>
      <c r="AG6" s="53"/>
      <c r="AH6" s="127" t="s">
        <v>224</v>
      </c>
      <c r="AI6" s="120" t="s">
        <v>225</v>
      </c>
      <c r="AJ6" s="120" t="s">
        <v>226</v>
      </c>
      <c r="AK6" s="120" t="s">
        <v>227</v>
      </c>
      <c r="AL6" s="124" t="s">
        <v>228</v>
      </c>
    </row>
    <row r="7" spans="1:38" x14ac:dyDescent="0.25">
      <c r="A7" s="106"/>
      <c r="C7" s="108"/>
      <c r="D7" s="13"/>
      <c r="E7" s="108"/>
      <c r="F7" s="13"/>
      <c r="G7" s="117"/>
      <c r="H7" s="114"/>
      <c r="I7" s="13"/>
      <c r="J7" s="117"/>
      <c r="K7" s="114"/>
      <c r="L7" s="53"/>
      <c r="M7" s="111"/>
      <c r="N7" s="21"/>
      <c r="O7" s="111"/>
      <c r="P7" s="21"/>
      <c r="Q7" s="117"/>
      <c r="R7" s="114"/>
      <c r="S7" s="66"/>
      <c r="T7" s="117"/>
      <c r="U7" s="114"/>
      <c r="V7" s="21"/>
      <c r="W7" s="117"/>
      <c r="X7" s="114"/>
      <c r="Y7" s="53"/>
      <c r="Z7" s="134"/>
      <c r="AA7" s="137"/>
      <c r="AB7" s="137"/>
      <c r="AC7" s="137"/>
      <c r="AD7" s="137"/>
      <c r="AE7" s="137"/>
      <c r="AF7" s="140"/>
      <c r="AG7" s="53"/>
      <c r="AH7" s="128"/>
      <c r="AI7" s="121"/>
      <c r="AJ7" s="121"/>
      <c r="AK7" s="121"/>
      <c r="AL7" s="125"/>
    </row>
    <row r="8" spans="1:38" ht="15.75" thickBot="1" x14ac:dyDescent="0.3">
      <c r="A8" s="106"/>
      <c r="C8" s="109"/>
      <c r="D8" s="13"/>
      <c r="E8" s="109"/>
      <c r="F8" s="13"/>
      <c r="G8" s="118"/>
      <c r="H8" s="115"/>
      <c r="I8" s="13"/>
      <c r="J8" s="118"/>
      <c r="K8" s="115"/>
      <c r="L8" s="53"/>
      <c r="M8" s="112"/>
      <c r="N8" s="21"/>
      <c r="O8" s="112"/>
      <c r="P8" s="21"/>
      <c r="Q8" s="118"/>
      <c r="R8" s="115"/>
      <c r="S8" s="66"/>
      <c r="T8" s="118"/>
      <c r="U8" s="115"/>
      <c r="V8" s="21"/>
      <c r="W8" s="118"/>
      <c r="X8" s="115"/>
      <c r="Y8" s="53"/>
      <c r="Z8" s="135"/>
      <c r="AA8" s="138"/>
      <c r="AB8" s="138"/>
      <c r="AC8" s="138"/>
      <c r="AD8" s="138"/>
      <c r="AE8" s="138"/>
      <c r="AF8" s="141"/>
      <c r="AG8" s="53"/>
      <c r="AH8" s="129"/>
      <c r="AI8" s="122"/>
      <c r="AJ8" s="122"/>
      <c r="AK8" s="122"/>
      <c r="AL8" s="126"/>
    </row>
    <row r="9" spans="1:38" ht="5.0999999999999996" customHeight="1" x14ac:dyDescent="0.25">
      <c r="AH9" s="12"/>
      <c r="AI9" s="12"/>
      <c r="AJ9" s="12"/>
      <c r="AK9" s="12"/>
      <c r="AL9" s="12"/>
    </row>
    <row r="10" spans="1:38" x14ac:dyDescent="0.25">
      <c r="A10" s="7" t="s">
        <v>47</v>
      </c>
      <c r="C10" s="8">
        <v>177</v>
      </c>
      <c r="E10" s="8">
        <v>158</v>
      </c>
      <c r="G10" s="8">
        <v>151</v>
      </c>
      <c r="H10" s="8">
        <v>149</v>
      </c>
      <c r="J10" s="8">
        <v>146</v>
      </c>
      <c r="K10" s="8">
        <v>7</v>
      </c>
      <c r="M10" s="8">
        <v>144</v>
      </c>
      <c r="O10" s="8"/>
      <c r="Q10" s="8">
        <v>148</v>
      </c>
      <c r="R10" s="8">
        <v>140</v>
      </c>
      <c r="T10" s="14">
        <v>142</v>
      </c>
      <c r="U10" s="14">
        <v>141</v>
      </c>
      <c r="W10" s="14">
        <v>170</v>
      </c>
      <c r="X10" s="14">
        <v>38</v>
      </c>
      <c r="Z10" s="14">
        <v>151</v>
      </c>
      <c r="AA10" s="14">
        <v>148</v>
      </c>
      <c r="AB10" s="14">
        <v>159</v>
      </c>
      <c r="AC10" s="14">
        <v>21</v>
      </c>
      <c r="AD10" s="14">
        <v>29</v>
      </c>
      <c r="AE10" s="14">
        <v>28</v>
      </c>
      <c r="AF10" s="14">
        <v>22</v>
      </c>
      <c r="AH10" s="8">
        <v>230</v>
      </c>
      <c r="AI10" s="130">
        <v>157</v>
      </c>
      <c r="AJ10" s="130">
        <v>29</v>
      </c>
      <c r="AK10" s="14">
        <v>7</v>
      </c>
      <c r="AL10" s="14">
        <f>+SUM(AH10:AK10)</f>
        <v>423</v>
      </c>
    </row>
    <row r="11" spans="1:38" x14ac:dyDescent="0.25">
      <c r="A11" s="7" t="s">
        <v>48</v>
      </c>
      <c r="C11" s="8">
        <v>59</v>
      </c>
      <c r="E11" s="8">
        <v>53</v>
      </c>
      <c r="G11" s="8">
        <v>50</v>
      </c>
      <c r="H11" s="8">
        <v>51</v>
      </c>
      <c r="J11" s="8">
        <v>51</v>
      </c>
      <c r="K11" s="8">
        <v>1</v>
      </c>
      <c r="M11" s="8">
        <v>52</v>
      </c>
      <c r="O11" s="8"/>
      <c r="Q11" s="8">
        <v>51</v>
      </c>
      <c r="R11" s="8">
        <v>52</v>
      </c>
      <c r="T11" s="14">
        <v>49</v>
      </c>
      <c r="U11" s="14">
        <v>50</v>
      </c>
      <c r="W11" s="14">
        <v>69</v>
      </c>
      <c r="X11" s="14">
        <v>5</v>
      </c>
      <c r="Z11" s="14">
        <v>59</v>
      </c>
      <c r="AA11" s="14">
        <v>50</v>
      </c>
      <c r="AB11" s="14">
        <v>60</v>
      </c>
      <c r="AC11" s="14">
        <v>8</v>
      </c>
      <c r="AD11" s="14">
        <v>11</v>
      </c>
      <c r="AE11" s="14">
        <v>9</v>
      </c>
      <c r="AF11" s="14">
        <v>3</v>
      </c>
      <c r="AH11" s="8">
        <v>77</v>
      </c>
      <c r="AI11" s="131"/>
      <c r="AJ11" s="131"/>
      <c r="AK11" s="14">
        <v>3</v>
      </c>
      <c r="AL11" s="14">
        <f t="shared" ref="AL11:AL30" si="0">+SUM(AH11:AK11)</f>
        <v>80</v>
      </c>
    </row>
    <row r="12" spans="1:38" x14ac:dyDescent="0.25">
      <c r="A12" s="7" t="s">
        <v>49</v>
      </c>
      <c r="C12" s="8">
        <v>94</v>
      </c>
      <c r="E12" s="8">
        <v>78</v>
      </c>
      <c r="G12" s="8">
        <v>76</v>
      </c>
      <c r="H12" s="8">
        <v>78</v>
      </c>
      <c r="J12" s="8">
        <v>73</v>
      </c>
      <c r="K12" s="8">
        <v>6</v>
      </c>
      <c r="M12" s="8">
        <v>73</v>
      </c>
      <c r="O12" s="8"/>
      <c r="Q12" s="8">
        <v>79</v>
      </c>
      <c r="R12" s="8">
        <v>76</v>
      </c>
      <c r="T12" s="14">
        <v>80</v>
      </c>
      <c r="U12" s="14">
        <v>70</v>
      </c>
      <c r="W12" s="14">
        <v>92</v>
      </c>
      <c r="X12" s="14">
        <v>14</v>
      </c>
      <c r="Z12" s="14">
        <v>86</v>
      </c>
      <c r="AA12" s="14">
        <v>78</v>
      </c>
      <c r="AB12" s="14">
        <v>90</v>
      </c>
      <c r="AC12" s="14">
        <v>8</v>
      </c>
      <c r="AD12" s="14">
        <v>14</v>
      </c>
      <c r="AE12" s="14">
        <v>13</v>
      </c>
      <c r="AF12" s="14">
        <v>13</v>
      </c>
      <c r="AH12" s="8">
        <v>113</v>
      </c>
      <c r="AI12" s="131"/>
      <c r="AJ12" s="131"/>
      <c r="AK12" s="14">
        <v>3</v>
      </c>
      <c r="AL12" s="14">
        <f t="shared" si="0"/>
        <v>116</v>
      </c>
    </row>
    <row r="13" spans="1:38" x14ac:dyDescent="0.25">
      <c r="A13" s="7" t="s">
        <v>50</v>
      </c>
      <c r="C13" s="8">
        <v>86</v>
      </c>
      <c r="E13" s="8">
        <v>76</v>
      </c>
      <c r="G13" s="8">
        <v>75</v>
      </c>
      <c r="H13" s="8">
        <v>71</v>
      </c>
      <c r="J13" s="8">
        <v>68</v>
      </c>
      <c r="K13" s="8">
        <v>6</v>
      </c>
      <c r="M13" s="8">
        <v>72</v>
      </c>
      <c r="O13" s="8"/>
      <c r="Q13" s="8">
        <v>69</v>
      </c>
      <c r="R13" s="8">
        <v>71</v>
      </c>
      <c r="T13" s="14">
        <v>73</v>
      </c>
      <c r="U13" s="14">
        <v>63</v>
      </c>
      <c r="W13" s="14">
        <v>86</v>
      </c>
      <c r="X13" s="14">
        <v>10</v>
      </c>
      <c r="Z13" s="14">
        <v>84</v>
      </c>
      <c r="AA13" s="14">
        <v>71</v>
      </c>
      <c r="AB13" s="14">
        <v>85</v>
      </c>
      <c r="AC13" s="14">
        <v>4</v>
      </c>
      <c r="AD13" s="14">
        <v>8</v>
      </c>
      <c r="AE13" s="14">
        <v>13</v>
      </c>
      <c r="AF13" s="14">
        <v>11</v>
      </c>
      <c r="AH13" s="8">
        <v>103</v>
      </c>
      <c r="AI13" s="132"/>
      <c r="AJ13" s="132"/>
      <c r="AK13" s="14">
        <v>3</v>
      </c>
      <c r="AL13" s="14">
        <f t="shared" si="0"/>
        <v>106</v>
      </c>
    </row>
    <row r="14" spans="1:38" x14ac:dyDescent="0.25">
      <c r="A14" s="7" t="s">
        <v>51</v>
      </c>
      <c r="C14" s="8">
        <v>92</v>
      </c>
      <c r="E14" s="8">
        <v>82</v>
      </c>
      <c r="G14" s="8">
        <v>82</v>
      </c>
      <c r="H14" s="8">
        <v>77</v>
      </c>
      <c r="J14" s="8">
        <v>82</v>
      </c>
      <c r="K14" s="8">
        <v>1</v>
      </c>
      <c r="M14" s="8">
        <v>79</v>
      </c>
      <c r="O14" s="8"/>
      <c r="Q14" s="14">
        <v>84</v>
      </c>
      <c r="R14" s="14">
        <v>79</v>
      </c>
      <c r="T14" s="8">
        <v>80</v>
      </c>
      <c r="U14" s="14">
        <v>80</v>
      </c>
      <c r="W14" s="14">
        <v>88</v>
      </c>
      <c r="X14" s="14">
        <v>18</v>
      </c>
      <c r="Z14" s="14">
        <v>81</v>
      </c>
      <c r="AA14" s="14">
        <v>74</v>
      </c>
      <c r="AB14" s="14">
        <v>72</v>
      </c>
      <c r="AC14" s="14">
        <v>15</v>
      </c>
      <c r="AD14" s="14">
        <v>18</v>
      </c>
      <c r="AE14" s="14">
        <v>21</v>
      </c>
      <c r="AF14" s="14">
        <v>3</v>
      </c>
      <c r="AH14" s="8">
        <v>116</v>
      </c>
      <c r="AI14" s="130">
        <v>256</v>
      </c>
      <c r="AJ14" s="130">
        <v>25</v>
      </c>
      <c r="AK14" s="14">
        <v>3</v>
      </c>
      <c r="AL14" s="14">
        <f t="shared" si="0"/>
        <v>400</v>
      </c>
    </row>
    <row r="15" spans="1:38" x14ac:dyDescent="0.25">
      <c r="A15" s="7" t="s">
        <v>52</v>
      </c>
      <c r="C15" s="8">
        <v>151</v>
      </c>
      <c r="E15" s="8">
        <v>125</v>
      </c>
      <c r="G15" s="8">
        <v>123</v>
      </c>
      <c r="H15" s="8">
        <v>119</v>
      </c>
      <c r="J15" s="8">
        <v>125</v>
      </c>
      <c r="K15" s="8">
        <v>2</v>
      </c>
      <c r="M15" s="8">
        <v>126</v>
      </c>
      <c r="O15" s="8"/>
      <c r="Q15" s="14">
        <v>115</v>
      </c>
      <c r="R15" s="14">
        <v>112</v>
      </c>
      <c r="T15" s="8">
        <v>122</v>
      </c>
      <c r="U15" s="14">
        <v>112</v>
      </c>
      <c r="W15" s="14">
        <v>143</v>
      </c>
      <c r="X15" s="14">
        <v>15</v>
      </c>
      <c r="Z15" s="14">
        <v>127</v>
      </c>
      <c r="AA15" s="14">
        <v>129</v>
      </c>
      <c r="AB15" s="14">
        <v>138</v>
      </c>
      <c r="AC15" s="14">
        <v>12</v>
      </c>
      <c r="AD15" s="14">
        <v>12</v>
      </c>
      <c r="AE15" s="14">
        <v>7</v>
      </c>
      <c r="AF15" s="14">
        <v>7</v>
      </c>
      <c r="AH15" s="8">
        <v>173</v>
      </c>
      <c r="AI15" s="131"/>
      <c r="AJ15" s="131"/>
      <c r="AK15" s="14">
        <v>4</v>
      </c>
      <c r="AL15" s="14">
        <f t="shared" si="0"/>
        <v>177</v>
      </c>
    </row>
    <row r="16" spans="1:38" x14ac:dyDescent="0.25">
      <c r="A16" s="7" t="s">
        <v>53</v>
      </c>
      <c r="C16" s="8">
        <v>50</v>
      </c>
      <c r="E16" s="8">
        <v>46</v>
      </c>
      <c r="G16" s="8">
        <v>41</v>
      </c>
      <c r="H16" s="8">
        <v>44</v>
      </c>
      <c r="J16" s="8">
        <v>41</v>
      </c>
      <c r="K16" s="8">
        <v>0</v>
      </c>
      <c r="M16" s="8">
        <v>44</v>
      </c>
      <c r="O16" s="8"/>
      <c r="Q16" s="14">
        <v>42</v>
      </c>
      <c r="R16" s="14">
        <v>40</v>
      </c>
      <c r="T16" s="8">
        <v>40</v>
      </c>
      <c r="U16" s="14">
        <v>41</v>
      </c>
      <c r="W16" s="14">
        <v>56</v>
      </c>
      <c r="X16" s="14">
        <v>7</v>
      </c>
      <c r="Z16" s="14">
        <v>47</v>
      </c>
      <c r="AA16" s="14">
        <v>43</v>
      </c>
      <c r="AB16" s="14">
        <v>45</v>
      </c>
      <c r="AC16" s="14">
        <v>6</v>
      </c>
      <c r="AD16" s="14">
        <v>12</v>
      </c>
      <c r="AE16" s="14">
        <v>9</v>
      </c>
      <c r="AF16" s="14">
        <v>4</v>
      </c>
      <c r="AH16" s="8">
        <v>72</v>
      </c>
      <c r="AI16" s="132"/>
      <c r="AJ16" s="132"/>
      <c r="AK16" s="14">
        <v>4</v>
      </c>
      <c r="AL16" s="14">
        <f t="shared" si="0"/>
        <v>76</v>
      </c>
    </row>
    <row r="17" spans="1:38" x14ac:dyDescent="0.25">
      <c r="A17" s="7" t="s">
        <v>54</v>
      </c>
      <c r="C17" s="8">
        <v>171</v>
      </c>
      <c r="E17" s="8">
        <v>141</v>
      </c>
      <c r="G17" s="8">
        <v>138</v>
      </c>
      <c r="H17" s="8">
        <v>135</v>
      </c>
      <c r="J17" s="8">
        <v>135</v>
      </c>
      <c r="K17" s="8">
        <v>3</v>
      </c>
      <c r="M17" s="8">
        <v>136</v>
      </c>
      <c r="O17" s="8"/>
      <c r="Q17" s="14">
        <v>136</v>
      </c>
      <c r="R17" s="14">
        <v>141</v>
      </c>
      <c r="T17" s="14">
        <v>153</v>
      </c>
      <c r="U17" s="14">
        <v>124</v>
      </c>
      <c r="W17" s="8">
        <v>164</v>
      </c>
      <c r="X17" s="14">
        <v>23</v>
      </c>
      <c r="Z17" s="14">
        <v>148</v>
      </c>
      <c r="AA17" s="14">
        <v>135</v>
      </c>
      <c r="AB17" s="14">
        <v>154</v>
      </c>
      <c r="AC17" s="14">
        <v>12</v>
      </c>
      <c r="AD17" s="14">
        <v>21</v>
      </c>
      <c r="AE17" s="14">
        <v>23</v>
      </c>
      <c r="AF17" s="14">
        <v>15</v>
      </c>
      <c r="AH17" s="8">
        <v>196</v>
      </c>
      <c r="AI17" s="130">
        <v>330</v>
      </c>
      <c r="AJ17" s="130">
        <v>34</v>
      </c>
      <c r="AK17" s="14">
        <v>5</v>
      </c>
      <c r="AL17" s="14">
        <f t="shared" si="0"/>
        <v>565</v>
      </c>
    </row>
    <row r="18" spans="1:38" x14ac:dyDescent="0.25">
      <c r="A18" s="7" t="s">
        <v>55</v>
      </c>
      <c r="C18" s="8">
        <v>15</v>
      </c>
      <c r="E18" s="8">
        <v>12</v>
      </c>
      <c r="G18" s="8">
        <v>11</v>
      </c>
      <c r="H18" s="8">
        <v>13</v>
      </c>
      <c r="J18" s="8">
        <v>11</v>
      </c>
      <c r="K18" s="8">
        <v>0</v>
      </c>
      <c r="M18" s="8">
        <v>11</v>
      </c>
      <c r="O18" s="8"/>
      <c r="Q18" s="14">
        <v>10</v>
      </c>
      <c r="R18" s="14">
        <v>11</v>
      </c>
      <c r="T18" s="14">
        <v>10</v>
      </c>
      <c r="U18" s="14">
        <v>11</v>
      </c>
      <c r="W18" s="8">
        <v>11</v>
      </c>
      <c r="X18" s="14">
        <v>6</v>
      </c>
      <c r="Z18" s="14">
        <v>10</v>
      </c>
      <c r="AA18" s="14">
        <v>9</v>
      </c>
      <c r="AB18" s="14">
        <v>10</v>
      </c>
      <c r="AC18" s="14">
        <v>2</v>
      </c>
      <c r="AD18" s="14">
        <v>4</v>
      </c>
      <c r="AE18" s="14">
        <v>6</v>
      </c>
      <c r="AF18" s="14">
        <v>1</v>
      </c>
      <c r="AH18" s="8">
        <v>17</v>
      </c>
      <c r="AI18" s="131"/>
      <c r="AJ18" s="131"/>
      <c r="AK18" s="14">
        <v>2</v>
      </c>
      <c r="AL18" s="14">
        <f t="shared" si="0"/>
        <v>19</v>
      </c>
    </row>
    <row r="19" spans="1:38" x14ac:dyDescent="0.25">
      <c r="A19" s="7" t="s">
        <v>56</v>
      </c>
      <c r="C19" s="8">
        <v>85</v>
      </c>
      <c r="E19" s="8">
        <v>78</v>
      </c>
      <c r="G19" s="8">
        <v>74</v>
      </c>
      <c r="H19" s="8">
        <v>72</v>
      </c>
      <c r="J19" s="8">
        <v>75</v>
      </c>
      <c r="K19" s="8">
        <v>1</v>
      </c>
      <c r="M19" s="8">
        <v>75</v>
      </c>
      <c r="O19" s="8"/>
      <c r="Q19" s="14">
        <v>75</v>
      </c>
      <c r="R19" s="14">
        <v>72</v>
      </c>
      <c r="T19" s="14">
        <v>74</v>
      </c>
      <c r="U19" s="14">
        <v>70</v>
      </c>
      <c r="W19" s="8">
        <v>84</v>
      </c>
      <c r="X19" s="14">
        <v>8</v>
      </c>
      <c r="Z19" s="14">
        <v>81</v>
      </c>
      <c r="AA19" s="14">
        <v>71</v>
      </c>
      <c r="AB19" s="14">
        <v>77</v>
      </c>
      <c r="AC19" s="14">
        <v>6</v>
      </c>
      <c r="AD19" s="14">
        <v>11</v>
      </c>
      <c r="AE19" s="14">
        <v>12</v>
      </c>
      <c r="AF19" s="14">
        <v>8</v>
      </c>
      <c r="AH19" s="8">
        <v>99</v>
      </c>
      <c r="AI19" s="131"/>
      <c r="AJ19" s="131"/>
      <c r="AK19" s="14">
        <v>1</v>
      </c>
      <c r="AL19" s="14">
        <f t="shared" si="0"/>
        <v>100</v>
      </c>
    </row>
    <row r="20" spans="1:38" x14ac:dyDescent="0.25">
      <c r="A20" s="7" t="s">
        <v>57</v>
      </c>
      <c r="C20" s="8">
        <v>133</v>
      </c>
      <c r="E20" s="8">
        <v>117</v>
      </c>
      <c r="G20" s="8">
        <v>113</v>
      </c>
      <c r="H20" s="8">
        <v>108</v>
      </c>
      <c r="J20" s="8">
        <v>108</v>
      </c>
      <c r="K20" s="8">
        <v>4</v>
      </c>
      <c r="M20" s="8">
        <v>115</v>
      </c>
      <c r="O20" s="8"/>
      <c r="Q20" s="14">
        <v>111</v>
      </c>
      <c r="R20" s="14">
        <v>115</v>
      </c>
      <c r="T20" s="14">
        <v>115</v>
      </c>
      <c r="U20" s="14">
        <v>105</v>
      </c>
      <c r="W20" s="8">
        <v>134</v>
      </c>
      <c r="X20" s="14">
        <v>10</v>
      </c>
      <c r="Z20" s="14">
        <v>125</v>
      </c>
      <c r="AA20" s="14">
        <v>114</v>
      </c>
      <c r="AB20" s="14">
        <v>126</v>
      </c>
      <c r="AC20" s="14">
        <v>10</v>
      </c>
      <c r="AD20" s="14">
        <v>13</v>
      </c>
      <c r="AE20" s="14">
        <v>15</v>
      </c>
      <c r="AF20" s="14">
        <v>7</v>
      </c>
      <c r="AH20" s="8">
        <v>155</v>
      </c>
      <c r="AI20" s="132"/>
      <c r="AJ20" s="132"/>
      <c r="AK20" s="14">
        <v>1</v>
      </c>
      <c r="AL20" s="14">
        <f t="shared" si="0"/>
        <v>156</v>
      </c>
    </row>
    <row r="21" spans="1:38" x14ac:dyDescent="0.25">
      <c r="A21" s="7" t="s">
        <v>58</v>
      </c>
      <c r="C21" s="8">
        <v>66</v>
      </c>
      <c r="E21" s="8">
        <v>63</v>
      </c>
      <c r="G21" s="8">
        <v>62</v>
      </c>
      <c r="H21" s="8">
        <v>59</v>
      </c>
      <c r="J21" s="8">
        <v>57</v>
      </c>
      <c r="K21" s="8">
        <v>3</v>
      </c>
      <c r="M21" s="8">
        <v>63</v>
      </c>
      <c r="O21" s="8"/>
      <c r="Q21" s="14">
        <v>56</v>
      </c>
      <c r="R21" s="14">
        <v>54</v>
      </c>
      <c r="T21" s="14">
        <v>56</v>
      </c>
      <c r="U21" s="14">
        <v>53</v>
      </c>
      <c r="W21" s="14">
        <v>46</v>
      </c>
      <c r="X21" s="14">
        <v>33</v>
      </c>
      <c r="Z21" s="14">
        <v>31</v>
      </c>
      <c r="AA21" s="14">
        <v>34</v>
      </c>
      <c r="AB21" s="14">
        <v>35</v>
      </c>
      <c r="AC21" s="14">
        <v>45</v>
      </c>
      <c r="AD21" s="14">
        <v>23</v>
      </c>
      <c r="AE21" s="14">
        <v>16</v>
      </c>
      <c r="AF21" s="14">
        <v>8</v>
      </c>
      <c r="AH21" s="8">
        <v>97</v>
      </c>
      <c r="AI21" s="130">
        <v>259</v>
      </c>
      <c r="AJ21" s="130">
        <v>36</v>
      </c>
      <c r="AK21" s="14">
        <v>3</v>
      </c>
      <c r="AL21" s="14">
        <f t="shared" si="0"/>
        <v>395</v>
      </c>
    </row>
    <row r="22" spans="1:38" x14ac:dyDescent="0.25">
      <c r="A22" s="7" t="s">
        <v>59</v>
      </c>
      <c r="C22" s="8">
        <v>79</v>
      </c>
      <c r="E22" s="8">
        <v>71</v>
      </c>
      <c r="G22" s="8">
        <v>68</v>
      </c>
      <c r="H22" s="8">
        <v>69</v>
      </c>
      <c r="J22" s="8">
        <v>62</v>
      </c>
      <c r="K22" s="8">
        <v>4</v>
      </c>
      <c r="M22" s="8">
        <v>65</v>
      </c>
      <c r="O22" s="8"/>
      <c r="Q22" s="14">
        <v>67</v>
      </c>
      <c r="R22" s="14">
        <v>68</v>
      </c>
      <c r="T22" s="14">
        <v>71</v>
      </c>
      <c r="U22" s="14">
        <v>66</v>
      </c>
      <c r="W22" s="14">
        <v>85</v>
      </c>
      <c r="X22" s="14">
        <v>17</v>
      </c>
      <c r="Z22" s="14">
        <v>76</v>
      </c>
      <c r="AA22" s="14">
        <v>72</v>
      </c>
      <c r="AB22" s="14">
        <v>84</v>
      </c>
      <c r="AC22" s="14">
        <v>10</v>
      </c>
      <c r="AD22" s="14">
        <v>18</v>
      </c>
      <c r="AE22" s="14">
        <v>18</v>
      </c>
      <c r="AF22" s="14">
        <v>9</v>
      </c>
      <c r="AH22" s="8">
        <v>104</v>
      </c>
      <c r="AI22" s="131"/>
      <c r="AJ22" s="131"/>
      <c r="AK22" s="14">
        <v>3</v>
      </c>
      <c r="AL22" s="14">
        <f t="shared" si="0"/>
        <v>107</v>
      </c>
    </row>
    <row r="23" spans="1:38" x14ac:dyDescent="0.25">
      <c r="A23" s="7" t="s">
        <v>60</v>
      </c>
      <c r="C23" s="8">
        <v>194</v>
      </c>
      <c r="E23" s="8">
        <v>168</v>
      </c>
      <c r="G23" s="8">
        <v>162</v>
      </c>
      <c r="H23" s="8">
        <v>157</v>
      </c>
      <c r="J23" s="8">
        <v>155</v>
      </c>
      <c r="K23" s="8">
        <v>4</v>
      </c>
      <c r="M23" s="8">
        <v>157</v>
      </c>
      <c r="O23" s="8"/>
      <c r="Q23" s="14">
        <v>151</v>
      </c>
      <c r="R23" s="14">
        <v>155</v>
      </c>
      <c r="T23" s="14">
        <v>150</v>
      </c>
      <c r="U23" s="14">
        <v>140</v>
      </c>
      <c r="W23" s="14">
        <v>193</v>
      </c>
      <c r="X23" s="14">
        <v>18</v>
      </c>
      <c r="Z23" s="14">
        <v>171</v>
      </c>
      <c r="AA23" s="14">
        <v>165</v>
      </c>
      <c r="AB23" s="14">
        <v>178</v>
      </c>
      <c r="AC23" s="14">
        <v>15</v>
      </c>
      <c r="AD23" s="14">
        <v>22</v>
      </c>
      <c r="AE23" s="14">
        <v>21</v>
      </c>
      <c r="AF23" s="14">
        <v>15</v>
      </c>
      <c r="AH23" s="8">
        <v>221</v>
      </c>
      <c r="AI23" s="131"/>
      <c r="AJ23" s="131"/>
      <c r="AK23" s="14">
        <v>2</v>
      </c>
      <c r="AL23" s="14">
        <f t="shared" si="0"/>
        <v>223</v>
      </c>
    </row>
    <row r="24" spans="1:38" x14ac:dyDescent="0.25">
      <c r="A24" s="7" t="s">
        <v>61</v>
      </c>
      <c r="C24" s="8">
        <v>45</v>
      </c>
      <c r="E24" s="8">
        <v>39</v>
      </c>
      <c r="G24" s="8">
        <v>36</v>
      </c>
      <c r="H24" s="8">
        <v>39</v>
      </c>
      <c r="J24" s="8">
        <v>34</v>
      </c>
      <c r="K24" s="8">
        <v>3</v>
      </c>
      <c r="M24" s="8">
        <v>40</v>
      </c>
      <c r="O24" s="8"/>
      <c r="Q24" s="14">
        <v>40</v>
      </c>
      <c r="R24" s="14">
        <v>36</v>
      </c>
      <c r="T24" s="14">
        <v>36</v>
      </c>
      <c r="U24" s="14">
        <v>37</v>
      </c>
      <c r="W24" s="14">
        <v>41</v>
      </c>
      <c r="X24" s="14">
        <v>7</v>
      </c>
      <c r="Z24" s="14">
        <v>29</v>
      </c>
      <c r="AA24" s="14">
        <v>31</v>
      </c>
      <c r="AB24" s="14">
        <v>29</v>
      </c>
      <c r="AC24" s="14">
        <v>12</v>
      </c>
      <c r="AD24" s="14">
        <v>11</v>
      </c>
      <c r="AE24" s="14">
        <v>11</v>
      </c>
      <c r="AF24" s="14">
        <v>5</v>
      </c>
      <c r="AH24" s="8">
        <v>53</v>
      </c>
      <c r="AI24" s="132"/>
      <c r="AJ24" s="132"/>
      <c r="AK24" s="14">
        <v>0</v>
      </c>
      <c r="AL24" s="14">
        <f t="shared" si="0"/>
        <v>53</v>
      </c>
    </row>
    <row r="25" spans="1:38" x14ac:dyDescent="0.25">
      <c r="A25" s="7" t="s">
        <v>62</v>
      </c>
      <c r="C25" s="8">
        <v>67</v>
      </c>
      <c r="E25" s="8">
        <v>71</v>
      </c>
      <c r="G25" s="8">
        <v>65</v>
      </c>
      <c r="H25" s="8">
        <v>64</v>
      </c>
      <c r="J25" s="8">
        <v>60</v>
      </c>
      <c r="K25" s="8">
        <v>3</v>
      </c>
      <c r="M25" s="8">
        <v>65</v>
      </c>
      <c r="O25" s="8"/>
      <c r="Q25" s="14">
        <v>55</v>
      </c>
      <c r="R25" s="14">
        <v>59</v>
      </c>
      <c r="T25" s="14">
        <v>55</v>
      </c>
      <c r="U25" s="14">
        <v>58</v>
      </c>
      <c r="W25" s="14">
        <v>44</v>
      </c>
      <c r="X25" s="14">
        <v>30</v>
      </c>
      <c r="Z25" s="14">
        <v>39</v>
      </c>
      <c r="AA25" s="14">
        <v>45</v>
      </c>
      <c r="AB25" s="14">
        <v>47</v>
      </c>
      <c r="AC25" s="14">
        <v>29</v>
      </c>
      <c r="AD25" s="14">
        <v>19</v>
      </c>
      <c r="AE25" s="14">
        <v>15</v>
      </c>
      <c r="AF25" s="14">
        <v>7</v>
      </c>
      <c r="AH25" s="8">
        <v>87</v>
      </c>
      <c r="AI25" s="130">
        <v>167</v>
      </c>
      <c r="AJ25" s="130">
        <v>17</v>
      </c>
      <c r="AK25" s="14">
        <v>2</v>
      </c>
      <c r="AL25" s="14">
        <f t="shared" si="0"/>
        <v>273</v>
      </c>
    </row>
    <row r="26" spans="1:38" x14ac:dyDescent="0.25">
      <c r="A26" s="7" t="s">
        <v>63</v>
      </c>
      <c r="C26" s="8">
        <v>86</v>
      </c>
      <c r="E26" s="8">
        <v>83</v>
      </c>
      <c r="G26" s="8">
        <v>80</v>
      </c>
      <c r="H26" s="8">
        <v>79</v>
      </c>
      <c r="J26" s="8">
        <v>75</v>
      </c>
      <c r="K26" s="8">
        <v>8</v>
      </c>
      <c r="M26" s="8">
        <v>78</v>
      </c>
      <c r="O26" s="8"/>
      <c r="Q26" s="14">
        <v>77</v>
      </c>
      <c r="R26" s="14">
        <v>74</v>
      </c>
      <c r="T26" s="14">
        <v>76</v>
      </c>
      <c r="U26" s="14">
        <v>74</v>
      </c>
      <c r="W26" s="14">
        <v>71</v>
      </c>
      <c r="X26" s="14">
        <v>29</v>
      </c>
      <c r="Z26" s="14">
        <v>65</v>
      </c>
      <c r="AA26" s="14">
        <v>66</v>
      </c>
      <c r="AB26" s="14">
        <v>62</v>
      </c>
      <c r="AC26" s="14">
        <v>29</v>
      </c>
      <c r="AD26" s="14">
        <v>24</v>
      </c>
      <c r="AE26" s="14">
        <v>24</v>
      </c>
      <c r="AF26" s="14">
        <v>7</v>
      </c>
      <c r="AH26" s="8">
        <v>112</v>
      </c>
      <c r="AI26" s="132"/>
      <c r="AJ26" s="132"/>
      <c r="AK26" s="14">
        <v>0</v>
      </c>
      <c r="AL26" s="14">
        <f t="shared" si="0"/>
        <v>112</v>
      </c>
    </row>
    <row r="27" spans="1:38" x14ac:dyDescent="0.25">
      <c r="A27" s="7" t="s">
        <v>64</v>
      </c>
      <c r="C27" s="8">
        <v>79</v>
      </c>
      <c r="E27" s="8">
        <v>72</v>
      </c>
      <c r="G27" s="8">
        <v>69</v>
      </c>
      <c r="H27" s="8">
        <v>70</v>
      </c>
      <c r="J27" s="8">
        <v>67</v>
      </c>
      <c r="K27" s="8">
        <v>4</v>
      </c>
      <c r="M27" s="8">
        <v>66</v>
      </c>
      <c r="O27" s="14">
        <v>69</v>
      </c>
      <c r="Q27" s="14">
        <v>67</v>
      </c>
      <c r="R27" s="14">
        <v>68</v>
      </c>
      <c r="T27" s="14">
        <v>66</v>
      </c>
      <c r="U27" s="14">
        <v>64</v>
      </c>
      <c r="W27" s="14">
        <v>55</v>
      </c>
      <c r="X27" s="14">
        <v>27</v>
      </c>
      <c r="Z27" s="14">
        <v>49</v>
      </c>
      <c r="AA27" s="14">
        <v>50</v>
      </c>
      <c r="AB27" s="14">
        <v>49</v>
      </c>
      <c r="AC27" s="14">
        <v>28</v>
      </c>
      <c r="AD27" s="14">
        <v>22</v>
      </c>
      <c r="AE27" s="14">
        <v>20</v>
      </c>
      <c r="AF27" s="14">
        <v>7</v>
      </c>
      <c r="AH27" s="8">
        <v>92</v>
      </c>
      <c r="AI27" s="130">
        <v>348</v>
      </c>
      <c r="AJ27" s="130">
        <v>36</v>
      </c>
      <c r="AK27" s="14">
        <v>4</v>
      </c>
      <c r="AL27" s="14">
        <f t="shared" si="0"/>
        <v>480</v>
      </c>
    </row>
    <row r="28" spans="1:38" x14ac:dyDescent="0.25">
      <c r="A28" s="7" t="s">
        <v>65</v>
      </c>
      <c r="C28" s="8">
        <v>100</v>
      </c>
      <c r="E28" s="8">
        <v>91</v>
      </c>
      <c r="G28" s="8">
        <v>90</v>
      </c>
      <c r="H28" s="8">
        <v>79</v>
      </c>
      <c r="J28" s="8">
        <v>92</v>
      </c>
      <c r="K28" s="8">
        <v>8</v>
      </c>
      <c r="M28" s="8">
        <v>84</v>
      </c>
      <c r="O28" s="14">
        <v>81</v>
      </c>
      <c r="Q28" s="14">
        <v>86</v>
      </c>
      <c r="R28" s="14">
        <v>79</v>
      </c>
      <c r="T28" s="14">
        <v>82</v>
      </c>
      <c r="U28" s="14">
        <v>78</v>
      </c>
      <c r="W28" s="14">
        <v>85</v>
      </c>
      <c r="X28" s="14">
        <v>58</v>
      </c>
      <c r="Z28" s="14">
        <v>66</v>
      </c>
      <c r="AA28" s="14">
        <v>89</v>
      </c>
      <c r="AB28" s="14">
        <v>74</v>
      </c>
      <c r="AC28" s="14">
        <v>30</v>
      </c>
      <c r="AD28" s="14">
        <v>38</v>
      </c>
      <c r="AE28" s="14">
        <v>33</v>
      </c>
      <c r="AF28" s="14">
        <v>40</v>
      </c>
      <c r="AH28" s="8">
        <v>151</v>
      </c>
      <c r="AI28" s="131"/>
      <c r="AJ28" s="131"/>
      <c r="AK28" s="14">
        <v>1</v>
      </c>
      <c r="AL28" s="14">
        <f t="shared" si="0"/>
        <v>152</v>
      </c>
    </row>
    <row r="29" spans="1:38" x14ac:dyDescent="0.25">
      <c r="A29" s="7" t="s">
        <v>66</v>
      </c>
      <c r="C29" s="8">
        <v>62</v>
      </c>
      <c r="E29" s="8">
        <v>58</v>
      </c>
      <c r="G29" s="8">
        <v>53</v>
      </c>
      <c r="H29" s="8">
        <v>52</v>
      </c>
      <c r="J29" s="8">
        <v>50</v>
      </c>
      <c r="K29" s="8">
        <v>2</v>
      </c>
      <c r="M29" s="8">
        <v>54</v>
      </c>
      <c r="O29" s="14">
        <v>53</v>
      </c>
      <c r="Q29" s="14">
        <v>52</v>
      </c>
      <c r="R29" s="14">
        <v>51</v>
      </c>
      <c r="T29" s="14">
        <v>52</v>
      </c>
      <c r="U29" s="14">
        <v>51</v>
      </c>
      <c r="W29" s="14">
        <v>47</v>
      </c>
      <c r="X29" s="14">
        <v>36</v>
      </c>
      <c r="Z29" s="14">
        <v>42</v>
      </c>
      <c r="AA29" s="14">
        <v>41</v>
      </c>
      <c r="AB29" s="14">
        <v>40</v>
      </c>
      <c r="AC29" s="14">
        <v>40</v>
      </c>
      <c r="AD29" s="14">
        <v>32</v>
      </c>
      <c r="AE29" s="14">
        <v>28</v>
      </c>
      <c r="AF29" s="14">
        <v>7</v>
      </c>
      <c r="AH29" s="8">
        <v>92</v>
      </c>
      <c r="AI29" s="131"/>
      <c r="AJ29" s="131"/>
      <c r="AK29" s="14">
        <v>1</v>
      </c>
      <c r="AL29" s="14">
        <f t="shared" si="0"/>
        <v>93</v>
      </c>
    </row>
    <row r="30" spans="1:38" x14ac:dyDescent="0.25">
      <c r="A30" s="7" t="s">
        <v>67</v>
      </c>
      <c r="C30" s="8">
        <v>71</v>
      </c>
      <c r="E30" s="8">
        <v>63</v>
      </c>
      <c r="G30" s="8">
        <v>60</v>
      </c>
      <c r="H30" s="8">
        <v>65</v>
      </c>
      <c r="J30" s="8">
        <v>52</v>
      </c>
      <c r="K30" s="8">
        <v>14</v>
      </c>
      <c r="M30" s="8">
        <v>60</v>
      </c>
      <c r="O30" s="14">
        <v>58</v>
      </c>
      <c r="Q30" s="14">
        <v>56</v>
      </c>
      <c r="R30" s="14">
        <v>56</v>
      </c>
      <c r="T30" s="14">
        <v>56</v>
      </c>
      <c r="U30" s="14">
        <v>60</v>
      </c>
      <c r="W30" s="14">
        <v>64</v>
      </c>
      <c r="X30" s="14">
        <v>29</v>
      </c>
      <c r="Z30" s="14">
        <v>48</v>
      </c>
      <c r="AA30" s="14">
        <v>51</v>
      </c>
      <c r="AB30" s="14">
        <v>47</v>
      </c>
      <c r="AC30" s="14">
        <v>22</v>
      </c>
      <c r="AD30" s="14">
        <v>26</v>
      </c>
      <c r="AE30" s="14">
        <v>24</v>
      </c>
      <c r="AF30" s="14">
        <v>23</v>
      </c>
      <c r="AH30" s="8">
        <v>98</v>
      </c>
      <c r="AI30" s="132"/>
      <c r="AJ30" s="132"/>
      <c r="AK30" s="14">
        <v>1</v>
      </c>
      <c r="AL30" s="14">
        <f t="shared" si="0"/>
        <v>99</v>
      </c>
    </row>
    <row r="31" spans="1:38" ht="15.75" thickBot="1" x14ac:dyDescent="0.3"/>
    <row r="32" spans="1:38" ht="15.75" thickBot="1" x14ac:dyDescent="0.3">
      <c r="A32" s="16" t="s">
        <v>30</v>
      </c>
      <c r="C32" s="10">
        <f>+SUM(C10:C30)</f>
        <v>1962</v>
      </c>
      <c r="D32" s="11"/>
      <c r="E32" s="10">
        <f>+SUM(E10:E30)</f>
        <v>1745</v>
      </c>
      <c r="F32" s="11"/>
      <c r="G32" s="10">
        <f>+SUM(G10:G30)</f>
        <v>1679</v>
      </c>
      <c r="H32" s="10">
        <f>+SUM(H10:H30)</f>
        <v>1650</v>
      </c>
      <c r="I32" s="11"/>
      <c r="J32" s="10">
        <f>+SUM(J10:J30)</f>
        <v>1619</v>
      </c>
      <c r="K32" s="10">
        <f>+SUM(K10:K30)</f>
        <v>84</v>
      </c>
      <c r="L32" s="11"/>
      <c r="M32" s="10">
        <f>+SUM(M10:M30)</f>
        <v>1659</v>
      </c>
      <c r="O32" s="10">
        <f>+SUM(O10:O30)</f>
        <v>261</v>
      </c>
      <c r="Q32" s="10">
        <f>+SUM(Q10:Q30)</f>
        <v>1627</v>
      </c>
      <c r="R32" s="10">
        <f>+SUM(R10:R30)</f>
        <v>1609</v>
      </c>
      <c r="T32" s="10">
        <f>+SUM(T10:T30)</f>
        <v>1638</v>
      </c>
      <c r="U32" s="10">
        <f>+SUM(U10:U30)</f>
        <v>1548</v>
      </c>
      <c r="W32" s="10">
        <f>+SUM(W10:W30)</f>
        <v>1828</v>
      </c>
      <c r="X32" s="10">
        <f>+SUM(X10:X30)</f>
        <v>438</v>
      </c>
      <c r="Y32" s="11"/>
      <c r="Z32" s="10">
        <f t="shared" ref="Z32:AF32" si="1">+SUM(Z10:Z30)</f>
        <v>1615</v>
      </c>
      <c r="AA32" s="10">
        <f t="shared" si="1"/>
        <v>1566</v>
      </c>
      <c r="AB32" s="10">
        <f t="shared" si="1"/>
        <v>1661</v>
      </c>
      <c r="AC32" s="10">
        <f t="shared" si="1"/>
        <v>364</v>
      </c>
      <c r="AD32" s="10">
        <f t="shared" si="1"/>
        <v>388</v>
      </c>
      <c r="AE32" s="10">
        <f t="shared" si="1"/>
        <v>366</v>
      </c>
      <c r="AF32" s="10">
        <f t="shared" si="1"/>
        <v>222</v>
      </c>
      <c r="AG32" s="11"/>
      <c r="AH32" s="10">
        <f>+SUM(AH10:AH30)</f>
        <v>2458</v>
      </c>
      <c r="AI32" s="10">
        <f>+SUM(AI10:AI30)</f>
        <v>1517</v>
      </c>
      <c r="AJ32" s="10">
        <f>+SUM(AJ10:AJ30)</f>
        <v>177</v>
      </c>
      <c r="AK32" s="10">
        <f>+SUM(AK10:AK30)</f>
        <v>53</v>
      </c>
      <c r="AL32" s="10">
        <f>+SUM(AL10:AL30)</f>
        <v>4205</v>
      </c>
    </row>
    <row r="33" spans="1:38" x14ac:dyDescent="0.25">
      <c r="A33" s="17" t="s">
        <v>31</v>
      </c>
      <c r="C33" s="26">
        <v>770</v>
      </c>
      <c r="D33" s="35"/>
      <c r="E33" s="26">
        <v>696</v>
      </c>
      <c r="F33" s="35"/>
      <c r="G33" s="26">
        <v>683</v>
      </c>
      <c r="H33" s="26">
        <v>669</v>
      </c>
      <c r="I33" s="35"/>
      <c r="J33" s="26">
        <v>652</v>
      </c>
      <c r="K33" s="26">
        <v>61</v>
      </c>
      <c r="L33" s="35"/>
      <c r="M33" s="26">
        <v>653</v>
      </c>
      <c r="N33" s="12"/>
      <c r="O33" s="26">
        <v>173</v>
      </c>
      <c r="P33" s="12"/>
      <c r="Q33" s="26">
        <v>648</v>
      </c>
      <c r="R33" s="26">
        <v>634</v>
      </c>
      <c r="S33" s="12"/>
      <c r="T33" s="26">
        <v>653</v>
      </c>
      <c r="U33" s="26">
        <v>635</v>
      </c>
      <c r="V33" s="12"/>
      <c r="W33" s="26">
        <v>702</v>
      </c>
      <c r="X33" s="26">
        <v>721</v>
      </c>
      <c r="Y33" s="35"/>
      <c r="Z33" s="26">
        <v>520</v>
      </c>
      <c r="AA33" s="26">
        <v>601</v>
      </c>
      <c r="AB33" s="26">
        <v>536</v>
      </c>
      <c r="AC33" s="26">
        <v>850</v>
      </c>
      <c r="AD33" s="26">
        <v>627</v>
      </c>
      <c r="AE33" s="26">
        <v>614</v>
      </c>
      <c r="AF33" s="26">
        <v>96</v>
      </c>
      <c r="AG33" s="35"/>
      <c r="AH33" s="25"/>
      <c r="AI33" s="25"/>
      <c r="AJ33" s="25"/>
      <c r="AK33" s="25"/>
      <c r="AL33" s="25"/>
    </row>
    <row r="34" spans="1:38" x14ac:dyDescent="0.25">
      <c r="A34" s="18" t="s">
        <v>32</v>
      </c>
      <c r="C34" s="27">
        <v>128</v>
      </c>
      <c r="D34" s="35"/>
      <c r="E34" s="27">
        <v>110</v>
      </c>
      <c r="F34" s="35"/>
      <c r="G34" s="27">
        <v>101</v>
      </c>
      <c r="H34" s="27">
        <v>103</v>
      </c>
      <c r="I34" s="35"/>
      <c r="J34" s="27">
        <v>106</v>
      </c>
      <c r="K34" s="27">
        <v>3</v>
      </c>
      <c r="L34" s="35"/>
      <c r="M34" s="27">
        <v>100</v>
      </c>
      <c r="N34" s="12"/>
      <c r="O34" s="27">
        <v>21</v>
      </c>
      <c r="P34" s="12"/>
      <c r="Q34" s="27">
        <v>100</v>
      </c>
      <c r="R34" s="27">
        <v>105</v>
      </c>
      <c r="S34" s="12"/>
      <c r="T34" s="27">
        <v>99</v>
      </c>
      <c r="U34" s="27">
        <v>101</v>
      </c>
      <c r="V34" s="12"/>
      <c r="W34" s="27">
        <v>108</v>
      </c>
      <c r="X34" s="27">
        <v>45</v>
      </c>
      <c r="Y34" s="35"/>
      <c r="Z34" s="27">
        <v>82</v>
      </c>
      <c r="AA34" s="27">
        <v>95</v>
      </c>
      <c r="AB34" s="27">
        <v>91</v>
      </c>
      <c r="AC34" s="27">
        <v>50</v>
      </c>
      <c r="AD34" s="27">
        <v>41</v>
      </c>
      <c r="AE34" s="27">
        <v>37</v>
      </c>
      <c r="AF34" s="27">
        <v>15</v>
      </c>
      <c r="AG34" s="35"/>
      <c r="AH34" s="25"/>
      <c r="AI34" s="25"/>
      <c r="AJ34" s="25"/>
      <c r="AK34" s="25"/>
      <c r="AL34" s="25"/>
    </row>
    <row r="35" spans="1:38" ht="15.75" thickBot="1" x14ac:dyDescent="0.3">
      <c r="A35" s="19" t="s">
        <v>33</v>
      </c>
      <c r="C35" s="28">
        <v>38</v>
      </c>
      <c r="D35" s="35"/>
      <c r="E35" s="28">
        <v>33</v>
      </c>
      <c r="F35" s="35"/>
      <c r="G35" s="28">
        <v>32</v>
      </c>
      <c r="H35" s="28">
        <v>31</v>
      </c>
      <c r="I35" s="35"/>
      <c r="J35" s="28">
        <v>33</v>
      </c>
      <c r="K35" s="28">
        <v>2</v>
      </c>
      <c r="L35" s="35"/>
      <c r="M35" s="28">
        <v>32</v>
      </c>
      <c r="N35" s="12"/>
      <c r="O35" s="28">
        <v>0</v>
      </c>
      <c r="P35" s="12"/>
      <c r="Q35" s="28">
        <v>32</v>
      </c>
      <c r="R35" s="28">
        <v>28</v>
      </c>
      <c r="S35" s="12"/>
      <c r="T35" s="28">
        <v>32</v>
      </c>
      <c r="U35" s="28">
        <v>30</v>
      </c>
      <c r="V35" s="12"/>
      <c r="W35" s="28">
        <v>42</v>
      </c>
      <c r="X35" s="28">
        <v>8</v>
      </c>
      <c r="Y35" s="35"/>
      <c r="Z35" s="28">
        <v>34</v>
      </c>
      <c r="AA35" s="28">
        <v>33</v>
      </c>
      <c r="AB35" s="28">
        <v>33</v>
      </c>
      <c r="AC35" s="28">
        <v>5</v>
      </c>
      <c r="AD35" s="28">
        <v>9</v>
      </c>
      <c r="AE35" s="28">
        <v>9</v>
      </c>
      <c r="AF35" s="28">
        <v>1</v>
      </c>
      <c r="AG35" s="35"/>
      <c r="AH35" s="25"/>
      <c r="AI35" s="25"/>
      <c r="AJ35" s="25"/>
      <c r="AK35" s="25"/>
      <c r="AL35" s="25"/>
    </row>
    <row r="36" spans="1:38" ht="15.75" thickBot="1" x14ac:dyDescent="0.3">
      <c r="A36" s="16" t="s">
        <v>34</v>
      </c>
      <c r="C36" s="10">
        <f>+SUM(C32:C35)</f>
        <v>2898</v>
      </c>
      <c r="D36" s="11"/>
      <c r="E36" s="10">
        <f>+SUM(E32:E35)</f>
        <v>2584</v>
      </c>
      <c r="F36" s="11"/>
      <c r="G36" s="10">
        <f>+SUM(G32:G35)</f>
        <v>2495</v>
      </c>
      <c r="H36" s="10">
        <f>+SUM(H32:H35)</f>
        <v>2453</v>
      </c>
      <c r="I36" s="11"/>
      <c r="J36" s="10">
        <f>+SUM(J32:J35)</f>
        <v>2410</v>
      </c>
      <c r="K36" s="10">
        <f>+SUM(K32:K35)</f>
        <v>150</v>
      </c>
      <c r="L36" s="11"/>
      <c r="M36" s="10">
        <f>+SUM(M32:M35)</f>
        <v>2444</v>
      </c>
      <c r="O36" s="10">
        <f>+SUM(O32:O35)</f>
        <v>455</v>
      </c>
      <c r="Q36" s="10">
        <f>+SUM(Q32:Q35)</f>
        <v>2407</v>
      </c>
      <c r="R36" s="10">
        <f>+SUM(R32:R35)</f>
        <v>2376</v>
      </c>
      <c r="T36" s="10">
        <f>+SUM(T32:T35)</f>
        <v>2422</v>
      </c>
      <c r="U36" s="10">
        <f>+SUM(U32:U35)</f>
        <v>2314</v>
      </c>
      <c r="W36" s="10">
        <f>+SUM(W32:W35)</f>
        <v>2680</v>
      </c>
      <c r="X36" s="10">
        <f>+SUM(X32:X35)</f>
        <v>1212</v>
      </c>
      <c r="Y36" s="11"/>
      <c r="Z36" s="10">
        <f t="shared" ref="Z36:AF36" si="2">+SUM(Z32:Z35)</f>
        <v>2251</v>
      </c>
      <c r="AA36" s="10">
        <f t="shared" si="2"/>
        <v>2295</v>
      </c>
      <c r="AB36" s="10">
        <f t="shared" si="2"/>
        <v>2321</v>
      </c>
      <c r="AC36" s="10">
        <f t="shared" si="2"/>
        <v>1269</v>
      </c>
      <c r="AD36" s="10">
        <f t="shared" si="2"/>
        <v>1065</v>
      </c>
      <c r="AE36" s="10">
        <f t="shared" si="2"/>
        <v>1026</v>
      </c>
      <c r="AF36" s="10">
        <f t="shared" si="2"/>
        <v>334</v>
      </c>
      <c r="AG36" s="11"/>
      <c r="AH36" s="24"/>
      <c r="AI36" s="24"/>
      <c r="AJ36" s="24"/>
      <c r="AK36" s="24"/>
      <c r="AL36" s="24"/>
    </row>
  </sheetData>
  <mergeCells count="49">
    <mergeCell ref="AJ17:AJ20"/>
    <mergeCell ref="AI17:AI20"/>
    <mergeCell ref="AJ14:AJ16"/>
    <mergeCell ref="AI14:AI16"/>
    <mergeCell ref="AJ10:AJ13"/>
    <mergeCell ref="AI10:AI13"/>
    <mergeCell ref="AJ27:AJ30"/>
    <mergeCell ref="AI27:AI30"/>
    <mergeCell ref="AJ25:AJ26"/>
    <mergeCell ref="AI25:AI26"/>
    <mergeCell ref="AJ21:AJ24"/>
    <mergeCell ref="AI21:AI24"/>
    <mergeCell ref="W4:X4"/>
    <mergeCell ref="Z4:AF4"/>
    <mergeCell ref="M3:O3"/>
    <mergeCell ref="AI6:AI8"/>
    <mergeCell ref="AJ6:AJ8"/>
    <mergeCell ref="U6:U8"/>
    <mergeCell ref="T6:T8"/>
    <mergeCell ref="R6:R8"/>
    <mergeCell ref="Q6:Q8"/>
    <mergeCell ref="W6:W8"/>
    <mergeCell ref="T4:U4"/>
    <mergeCell ref="AK6:AK8"/>
    <mergeCell ref="AL6:AL8"/>
    <mergeCell ref="X6:X8"/>
    <mergeCell ref="Z6:Z8"/>
    <mergeCell ref="AA6:AA8"/>
    <mergeCell ref="AB6:AB8"/>
    <mergeCell ref="AC6:AC8"/>
    <mergeCell ref="AD6:AD8"/>
    <mergeCell ref="AE6:AE8"/>
    <mergeCell ref="AF6:AF8"/>
    <mergeCell ref="AH6:AH8"/>
    <mergeCell ref="K6:K8"/>
    <mergeCell ref="M6:M8"/>
    <mergeCell ref="A6:A8"/>
    <mergeCell ref="O6:O8"/>
    <mergeCell ref="Q4:R4"/>
    <mergeCell ref="C6:C8"/>
    <mergeCell ref="E6:E8"/>
    <mergeCell ref="G6:G8"/>
    <mergeCell ref="H6:H8"/>
    <mergeCell ref="J6:J8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80" orientation="landscape" r:id="rId1"/>
  <headerFooter>
    <oddHeader>&amp;C&amp;"-,Bold"Democratic Primary Elections Results - June 8, 2021 
Prepared by the Office of Edward P. McGettigan, Atlantic County Clerk</oddHeader>
  </headerFooter>
  <colBreaks count="1" manualBreakCount="1">
    <brk id="21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5.42578125" customWidth="1"/>
    <col min="2" max="2" width="1.7109375" customWidth="1"/>
    <col min="3" max="6" width="9.42578125" customWidth="1"/>
    <col min="7" max="7" width="1.7109375" customWidth="1"/>
    <col min="8" max="9" width="9.42578125" customWidth="1"/>
    <col min="10" max="10" width="1.7109375" customWidth="1"/>
    <col min="11" max="11" width="10.28515625" customWidth="1"/>
    <col min="12" max="12" width="9.42578125" customWidth="1"/>
    <col min="13" max="13" width="1.7109375" customWidth="1"/>
    <col min="14" max="14" width="10.28515625" customWidth="1"/>
    <col min="15" max="15" width="1.7109375" customWidth="1"/>
    <col min="16" max="16" width="9.42578125" customWidth="1"/>
    <col min="17" max="17" width="1.7109375" customWidth="1"/>
    <col min="18" max="18" width="9.42578125" customWidth="1"/>
    <col min="19" max="19" width="1.7109375" customWidth="1"/>
    <col min="20" max="20" width="9.42578125" customWidth="1"/>
    <col min="21" max="21" width="1.7109375" customWidth="1"/>
    <col min="22" max="22" width="9.42578125" customWidth="1"/>
    <col min="23" max="23" width="1.7109375" customWidth="1"/>
    <col min="24" max="25" width="8.7109375" customWidth="1"/>
    <col min="26" max="26" width="1.7109375" customWidth="1"/>
    <col min="28" max="28" width="8.5703125" customWidth="1"/>
    <col min="29" max="29" width="12" customWidth="1"/>
    <col min="30" max="30" width="10.28515625" customWidth="1"/>
  </cols>
  <sheetData>
    <row r="1" spans="1:30" x14ac:dyDescent="0.25">
      <c r="C1" s="23"/>
      <c r="D1" s="23"/>
      <c r="E1" s="23"/>
      <c r="F1" s="23"/>
      <c r="H1" s="23"/>
      <c r="I1" s="23"/>
      <c r="K1" s="23"/>
      <c r="L1" s="23"/>
      <c r="N1" s="23"/>
      <c r="P1" s="23"/>
      <c r="R1" s="23"/>
      <c r="T1" s="23"/>
      <c r="V1" s="23"/>
      <c r="X1" s="23"/>
      <c r="Y1" s="23"/>
      <c r="AD1" s="23"/>
    </row>
    <row r="2" spans="1:30" ht="15" customHeight="1" x14ac:dyDescent="0.25">
      <c r="C2" s="79"/>
      <c r="D2" s="79"/>
      <c r="E2" s="79"/>
      <c r="F2" s="79"/>
      <c r="H2" s="79"/>
      <c r="I2" s="79"/>
      <c r="K2" s="79"/>
      <c r="L2" s="79"/>
      <c r="N2" s="79"/>
      <c r="P2" s="79"/>
      <c r="R2" s="79"/>
      <c r="T2" s="79"/>
      <c r="V2" s="79"/>
      <c r="X2" s="79"/>
      <c r="Y2" s="79"/>
      <c r="AD2" s="79"/>
    </row>
    <row r="3" spans="1:30" ht="15" customHeight="1" x14ac:dyDescent="0.25">
      <c r="C3" s="149" t="s">
        <v>189</v>
      </c>
      <c r="D3" s="149"/>
      <c r="E3" s="149"/>
      <c r="F3" s="149"/>
      <c r="H3" s="149" t="s">
        <v>6</v>
      </c>
      <c r="I3" s="149"/>
      <c r="J3" s="149"/>
      <c r="K3" s="149"/>
      <c r="L3" s="149"/>
      <c r="N3" s="145" t="s">
        <v>208</v>
      </c>
      <c r="P3" s="149" t="s">
        <v>209</v>
      </c>
      <c r="Q3" s="149"/>
      <c r="R3" s="149"/>
      <c r="T3" s="145" t="s">
        <v>221</v>
      </c>
      <c r="U3" s="145"/>
      <c r="V3" s="145"/>
      <c r="X3" s="145" t="s">
        <v>78</v>
      </c>
      <c r="Y3" s="145"/>
      <c r="AA3" s="7"/>
      <c r="AB3" s="7"/>
      <c r="AC3" s="7"/>
      <c r="AD3" s="71"/>
    </row>
    <row r="4" spans="1:30" ht="15" customHeight="1" x14ac:dyDescent="0.25">
      <c r="C4" s="149"/>
      <c r="D4" s="149"/>
      <c r="E4" s="149"/>
      <c r="F4" s="149"/>
      <c r="H4" s="105" t="s">
        <v>194</v>
      </c>
      <c r="I4" s="105"/>
      <c r="K4" s="105" t="s">
        <v>5</v>
      </c>
      <c r="L4" s="105"/>
      <c r="N4" s="145"/>
      <c r="P4" s="84" t="s">
        <v>240</v>
      </c>
      <c r="R4" s="84" t="s">
        <v>217</v>
      </c>
      <c r="T4" s="145"/>
      <c r="U4" s="145"/>
      <c r="V4" s="145"/>
      <c r="X4" s="145"/>
      <c r="Y4" s="145"/>
      <c r="AA4" s="78"/>
      <c r="AB4" s="78"/>
      <c r="AC4" s="78"/>
      <c r="AD4" s="71"/>
    </row>
    <row r="5" spans="1:30" ht="5.0999999999999996" customHeight="1" thickBot="1" x14ac:dyDescent="0.3">
      <c r="C5" s="80"/>
      <c r="D5" s="80"/>
      <c r="E5" s="80"/>
      <c r="F5" s="80"/>
      <c r="H5" s="105"/>
      <c r="I5" s="105"/>
      <c r="K5" s="105"/>
      <c r="L5" s="105"/>
      <c r="N5" s="80"/>
      <c r="P5" s="80"/>
      <c r="R5" s="80"/>
      <c r="T5" s="80"/>
      <c r="V5" s="80"/>
      <c r="X5" s="80"/>
      <c r="Y5" s="80"/>
      <c r="AA5" s="78"/>
      <c r="AB5" s="78"/>
      <c r="AC5" s="78"/>
      <c r="AD5" s="80"/>
    </row>
    <row r="6" spans="1:30" ht="15" customHeight="1" x14ac:dyDescent="0.25">
      <c r="A6" s="106" t="s">
        <v>8</v>
      </c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H6" s="133" t="str">
        <f>+'Lead Sheet (R)'!M6:M8</f>
        <v>Vince Polistina</v>
      </c>
      <c r="I6" s="139" t="str">
        <f>+'Lead Sheet (R)'!N6:N8</f>
        <v>Seth Grossman</v>
      </c>
      <c r="K6" s="133" t="str">
        <f>+'Lead Sheet (R)'!P6:P8</f>
        <v>Don Guardian</v>
      </c>
      <c r="L6" s="139" t="str">
        <f>+'Lead Sheet (R)'!Q6:Q8</f>
        <v>Claire Swift</v>
      </c>
      <c r="N6" s="107" t="str">
        <f>+'Lead Sheet (R)'!AC6:AC8</f>
        <v>Joseph J. Giralo</v>
      </c>
      <c r="P6" s="107" t="str">
        <f>+'Lead Sheet (R)'!AE6:AE8</f>
        <v>Frank X. Balles</v>
      </c>
      <c r="R6" s="107" t="str">
        <f>+'Lead Sheet (R)'!AI6:AI8</f>
        <v>James Bertino</v>
      </c>
      <c r="T6" s="107" t="str">
        <f>+'Lead Sheet (R)'!AK6:AK8</f>
        <v>Robert Croce</v>
      </c>
      <c r="V6" s="107" t="str">
        <f>+'Lead Sheet (R)'!AM6:AM8</f>
        <v>Cynthia Balles</v>
      </c>
      <c r="X6" s="133" t="s">
        <v>301</v>
      </c>
      <c r="Y6" s="139" t="s">
        <v>302</v>
      </c>
      <c r="AA6" s="127" t="s">
        <v>224</v>
      </c>
      <c r="AB6" s="120" t="s">
        <v>225</v>
      </c>
      <c r="AC6" s="124" t="s">
        <v>226</v>
      </c>
      <c r="AD6" s="74"/>
    </row>
    <row r="7" spans="1:30" x14ac:dyDescent="0.25">
      <c r="A7" s="106"/>
      <c r="C7" s="134"/>
      <c r="D7" s="137"/>
      <c r="E7" s="137"/>
      <c r="F7" s="140"/>
      <c r="H7" s="134"/>
      <c r="I7" s="140"/>
      <c r="K7" s="134"/>
      <c r="L7" s="140"/>
      <c r="N7" s="108"/>
      <c r="P7" s="108"/>
      <c r="R7" s="108"/>
      <c r="T7" s="108"/>
      <c r="V7" s="108"/>
      <c r="X7" s="134"/>
      <c r="Y7" s="140"/>
      <c r="AA7" s="128"/>
      <c r="AB7" s="121"/>
      <c r="AC7" s="125"/>
      <c r="AD7" s="74"/>
    </row>
    <row r="8" spans="1:30" ht="15.75" thickBot="1" x14ac:dyDescent="0.3">
      <c r="A8" s="106"/>
      <c r="C8" s="135"/>
      <c r="D8" s="138"/>
      <c r="E8" s="138"/>
      <c r="F8" s="141"/>
      <c r="H8" s="135"/>
      <c r="I8" s="141"/>
      <c r="K8" s="135"/>
      <c r="L8" s="141"/>
      <c r="N8" s="109"/>
      <c r="P8" s="109"/>
      <c r="R8" s="109"/>
      <c r="T8" s="109"/>
      <c r="V8" s="109"/>
      <c r="X8" s="135"/>
      <c r="Y8" s="141"/>
      <c r="AA8" s="129"/>
      <c r="AB8" s="122"/>
      <c r="AC8" s="126"/>
      <c r="AD8" s="74"/>
    </row>
    <row r="9" spans="1:30" ht="5.0999999999999996" customHeight="1" x14ac:dyDescent="0.25">
      <c r="C9" s="13"/>
      <c r="D9" s="13"/>
      <c r="E9" s="13"/>
      <c r="F9" s="13"/>
      <c r="H9" s="13"/>
      <c r="I9" s="13"/>
      <c r="K9" s="13"/>
      <c r="L9" s="13"/>
      <c r="N9" s="13"/>
      <c r="P9" s="13"/>
      <c r="R9" s="13"/>
      <c r="T9" s="13"/>
      <c r="V9" s="13"/>
      <c r="X9" s="13"/>
      <c r="Y9" s="13"/>
      <c r="AA9" s="12"/>
      <c r="AB9" s="12"/>
      <c r="AC9" s="12"/>
      <c r="AD9" s="13"/>
    </row>
    <row r="10" spans="1:30" x14ac:dyDescent="0.25">
      <c r="A10" t="s">
        <v>74</v>
      </c>
      <c r="C10" s="8">
        <v>69</v>
      </c>
      <c r="D10" s="8">
        <v>0</v>
      </c>
      <c r="E10" s="8">
        <v>35</v>
      </c>
      <c r="F10" s="8">
        <v>33</v>
      </c>
      <c r="H10" s="8">
        <v>93</v>
      </c>
      <c r="I10" s="8">
        <v>26</v>
      </c>
      <c r="K10" s="8">
        <v>105</v>
      </c>
      <c r="L10" s="8">
        <v>102</v>
      </c>
      <c r="N10" s="8">
        <v>113</v>
      </c>
      <c r="P10" s="8">
        <v>110</v>
      </c>
      <c r="R10" s="8">
        <v>114</v>
      </c>
      <c r="T10" s="8">
        <v>111</v>
      </c>
      <c r="V10" s="8">
        <v>111</v>
      </c>
      <c r="X10" s="8">
        <v>109</v>
      </c>
      <c r="Y10" s="8">
        <v>118</v>
      </c>
      <c r="AA10" s="8">
        <v>141</v>
      </c>
      <c r="AB10" s="130">
        <v>54</v>
      </c>
      <c r="AC10" s="130">
        <v>4</v>
      </c>
      <c r="AD10" s="63"/>
    </row>
    <row r="11" spans="1:30" x14ac:dyDescent="0.25">
      <c r="A11" t="s">
        <v>75</v>
      </c>
      <c r="C11" s="8">
        <v>75</v>
      </c>
      <c r="D11" s="8">
        <v>0</v>
      </c>
      <c r="E11" s="8">
        <v>18</v>
      </c>
      <c r="F11" s="8">
        <v>23</v>
      </c>
      <c r="H11" s="8">
        <v>86</v>
      </c>
      <c r="I11" s="8">
        <v>18</v>
      </c>
      <c r="K11" s="8">
        <v>101</v>
      </c>
      <c r="L11" s="8">
        <v>99</v>
      </c>
      <c r="N11" s="8">
        <v>103</v>
      </c>
      <c r="P11" s="8">
        <v>102</v>
      </c>
      <c r="R11" s="8">
        <v>104</v>
      </c>
      <c r="T11" s="8">
        <v>100</v>
      </c>
      <c r="V11" s="8">
        <v>98</v>
      </c>
      <c r="X11" s="8">
        <v>99</v>
      </c>
      <c r="Y11" s="8">
        <v>99</v>
      </c>
      <c r="AA11" s="8">
        <v>117</v>
      </c>
      <c r="AB11" s="131"/>
      <c r="AC11" s="131"/>
      <c r="AD11" s="63"/>
    </row>
    <row r="12" spans="1:30" x14ac:dyDescent="0.25">
      <c r="A12" t="s">
        <v>76</v>
      </c>
      <c r="C12" s="8">
        <v>20</v>
      </c>
      <c r="D12" s="8">
        <v>1</v>
      </c>
      <c r="E12" s="8">
        <v>13</v>
      </c>
      <c r="F12" s="8">
        <v>26</v>
      </c>
      <c r="H12" s="8">
        <v>41</v>
      </c>
      <c r="I12" s="8">
        <v>7</v>
      </c>
      <c r="K12" s="8">
        <v>46</v>
      </c>
      <c r="L12" s="8">
        <v>44</v>
      </c>
      <c r="N12" s="8">
        <v>46</v>
      </c>
      <c r="P12" s="8">
        <v>46</v>
      </c>
      <c r="R12" s="8">
        <v>48</v>
      </c>
      <c r="T12" s="8">
        <v>46</v>
      </c>
      <c r="V12" s="8">
        <v>47</v>
      </c>
      <c r="X12" s="8">
        <v>44</v>
      </c>
      <c r="Y12" s="8">
        <v>42</v>
      </c>
      <c r="AA12" s="8">
        <v>60</v>
      </c>
      <c r="AB12" s="131"/>
      <c r="AC12" s="131"/>
      <c r="AD12" s="63"/>
    </row>
    <row r="13" spans="1:30" x14ac:dyDescent="0.25">
      <c r="A13" t="s">
        <v>77</v>
      </c>
      <c r="C13" s="8">
        <v>35</v>
      </c>
      <c r="D13" s="8">
        <v>1</v>
      </c>
      <c r="E13" s="8">
        <v>25</v>
      </c>
      <c r="F13" s="8">
        <v>21</v>
      </c>
      <c r="H13" s="8">
        <v>59</v>
      </c>
      <c r="I13" s="8">
        <v>14</v>
      </c>
      <c r="K13" s="8">
        <v>67</v>
      </c>
      <c r="L13" s="8">
        <v>66</v>
      </c>
      <c r="N13" s="8">
        <v>69</v>
      </c>
      <c r="P13" s="8">
        <v>68</v>
      </c>
      <c r="R13" s="8">
        <v>68</v>
      </c>
      <c r="T13" s="8">
        <v>67</v>
      </c>
      <c r="V13" s="8">
        <v>69</v>
      </c>
      <c r="X13" s="8">
        <v>66</v>
      </c>
      <c r="Y13" s="8">
        <v>64</v>
      </c>
      <c r="AA13" s="8">
        <v>82</v>
      </c>
      <c r="AB13" s="132"/>
      <c r="AC13" s="132"/>
      <c r="AD13" s="23"/>
    </row>
    <row r="14" spans="1:30" ht="15.75" thickBot="1" x14ac:dyDescent="0.3">
      <c r="AD14" s="24"/>
    </row>
    <row r="15" spans="1:30" ht="15.75" thickBot="1" x14ac:dyDescent="0.3">
      <c r="A15" s="16" t="s">
        <v>30</v>
      </c>
      <c r="B15" s="7"/>
      <c r="C15" s="10">
        <f>+SUM(C10:C13)</f>
        <v>199</v>
      </c>
      <c r="D15" s="10">
        <f t="shared" ref="D15:Y15" si="0">+SUM(D10:D13)</f>
        <v>2</v>
      </c>
      <c r="E15" s="10">
        <f t="shared" si="0"/>
        <v>91</v>
      </c>
      <c r="F15" s="10">
        <f t="shared" si="0"/>
        <v>103</v>
      </c>
      <c r="G15" s="7"/>
      <c r="H15" s="10">
        <f t="shared" si="0"/>
        <v>279</v>
      </c>
      <c r="I15" s="10">
        <f t="shared" si="0"/>
        <v>65</v>
      </c>
      <c r="J15" s="7"/>
      <c r="K15" s="10">
        <f t="shared" si="0"/>
        <v>319</v>
      </c>
      <c r="L15" s="10">
        <f t="shared" si="0"/>
        <v>311</v>
      </c>
      <c r="M15" s="7"/>
      <c r="N15" s="10">
        <f t="shared" si="0"/>
        <v>331</v>
      </c>
      <c r="O15" s="7"/>
      <c r="P15" s="10">
        <f t="shared" si="0"/>
        <v>326</v>
      </c>
      <c r="Q15" s="7"/>
      <c r="R15" s="10">
        <f t="shared" si="0"/>
        <v>334</v>
      </c>
      <c r="S15" s="7"/>
      <c r="T15" s="10">
        <f t="shared" si="0"/>
        <v>324</v>
      </c>
      <c r="U15" s="7"/>
      <c r="V15" s="10">
        <f t="shared" si="0"/>
        <v>325</v>
      </c>
      <c r="W15" s="7"/>
      <c r="X15" s="10">
        <f t="shared" si="0"/>
        <v>318</v>
      </c>
      <c r="Y15" s="10">
        <f t="shared" si="0"/>
        <v>323</v>
      </c>
      <c r="Z15" s="7"/>
      <c r="AA15" s="10">
        <f>+SUM(AA10:AA13)</f>
        <v>400</v>
      </c>
      <c r="AB15" s="10">
        <f>+SUM(AB10:AB13)</f>
        <v>54</v>
      </c>
      <c r="AC15" s="10">
        <f>+SUM(AC10:AC13)</f>
        <v>4</v>
      </c>
      <c r="AD15" s="65"/>
    </row>
    <row r="16" spans="1:30" x14ac:dyDescent="0.25">
      <c r="A16" s="17" t="s">
        <v>31</v>
      </c>
      <c r="B16" s="7"/>
      <c r="C16" s="26">
        <v>28</v>
      </c>
      <c r="D16" s="26">
        <v>2</v>
      </c>
      <c r="E16" s="26">
        <v>3</v>
      </c>
      <c r="F16" s="26">
        <v>20</v>
      </c>
      <c r="G16" s="7"/>
      <c r="H16" s="26">
        <v>32</v>
      </c>
      <c r="I16" s="26">
        <v>17</v>
      </c>
      <c r="J16" s="7"/>
      <c r="K16" s="26">
        <v>39</v>
      </c>
      <c r="L16" s="26">
        <v>40</v>
      </c>
      <c r="M16" s="7"/>
      <c r="N16" s="26">
        <v>41</v>
      </c>
      <c r="O16" s="7"/>
      <c r="P16" s="26">
        <v>39</v>
      </c>
      <c r="Q16" s="7"/>
      <c r="R16" s="26">
        <v>41</v>
      </c>
      <c r="S16" s="7"/>
      <c r="T16" s="26">
        <v>40</v>
      </c>
      <c r="U16" s="7"/>
      <c r="V16" s="26">
        <v>39</v>
      </c>
      <c r="W16" s="7"/>
      <c r="X16" s="26">
        <v>41</v>
      </c>
      <c r="Y16" s="26">
        <v>44</v>
      </c>
      <c r="Z16" s="7"/>
      <c r="AA16" s="25"/>
      <c r="AB16" s="25"/>
      <c r="AC16" s="25"/>
      <c r="AD16" s="46"/>
    </row>
    <row r="17" spans="1:30" ht="15.75" thickBot="1" x14ac:dyDescent="0.3">
      <c r="A17" s="18" t="s">
        <v>32</v>
      </c>
      <c r="B17" s="7"/>
      <c r="C17" s="27">
        <v>1</v>
      </c>
      <c r="D17" s="27">
        <v>0</v>
      </c>
      <c r="E17" s="27">
        <v>0</v>
      </c>
      <c r="F17" s="27">
        <v>1</v>
      </c>
      <c r="G17" s="99"/>
      <c r="H17" s="27">
        <v>2</v>
      </c>
      <c r="I17" s="27">
        <v>2</v>
      </c>
      <c r="J17" s="7"/>
      <c r="K17" s="27">
        <v>4</v>
      </c>
      <c r="L17" s="27">
        <v>4</v>
      </c>
      <c r="M17" s="7"/>
      <c r="N17" s="27">
        <v>4</v>
      </c>
      <c r="O17" s="7"/>
      <c r="P17" s="27">
        <v>4</v>
      </c>
      <c r="Q17" s="7"/>
      <c r="R17" s="27">
        <v>4</v>
      </c>
      <c r="S17" s="7"/>
      <c r="T17" s="27">
        <v>4</v>
      </c>
      <c r="U17" s="7"/>
      <c r="V17" s="27">
        <v>4</v>
      </c>
      <c r="W17" s="7"/>
      <c r="X17" s="27">
        <v>4</v>
      </c>
      <c r="Y17" s="27">
        <v>4</v>
      </c>
      <c r="Z17" s="7"/>
      <c r="AA17" s="25"/>
      <c r="AB17" s="25"/>
      <c r="AC17" s="25"/>
      <c r="AD17" s="46"/>
    </row>
    <row r="18" spans="1:30" ht="15.75" thickBot="1" x14ac:dyDescent="0.3">
      <c r="A18" s="16" t="s">
        <v>34</v>
      </c>
      <c r="B18" s="7"/>
      <c r="C18" s="10">
        <f>+SUM(C15:C17)</f>
        <v>228</v>
      </c>
      <c r="D18" s="10">
        <f>+SUM(D15:D17)</f>
        <v>4</v>
      </c>
      <c r="E18" s="10">
        <f>+SUM(E15:E17)</f>
        <v>94</v>
      </c>
      <c r="F18" s="10">
        <f>+SUM(F15:F17)</f>
        <v>124</v>
      </c>
      <c r="G18" s="7"/>
      <c r="H18" s="10">
        <f>+SUM(H15:H17)</f>
        <v>313</v>
      </c>
      <c r="I18" s="10">
        <f>+SUM(I15:I17)</f>
        <v>84</v>
      </c>
      <c r="J18" s="7"/>
      <c r="K18" s="10">
        <f>+SUM(K15:K17)</f>
        <v>362</v>
      </c>
      <c r="L18" s="10">
        <f>+SUM(L15:L17)</f>
        <v>355</v>
      </c>
      <c r="M18" s="7"/>
      <c r="N18" s="10">
        <f>+SUM(N15:N17)</f>
        <v>376</v>
      </c>
      <c r="O18" s="7"/>
      <c r="P18" s="10">
        <f>+SUM(P15:P17)</f>
        <v>369</v>
      </c>
      <c r="Q18" s="7"/>
      <c r="R18" s="10">
        <f>+SUM(R15:R17)</f>
        <v>379</v>
      </c>
      <c r="S18" s="7"/>
      <c r="T18" s="10">
        <f>+SUM(T15:T17)</f>
        <v>368</v>
      </c>
      <c r="U18" s="7"/>
      <c r="V18" s="10">
        <f>+SUM(V15:V17)</f>
        <v>368</v>
      </c>
      <c r="W18" s="7"/>
      <c r="X18" s="10">
        <f>+SUM(X15:X17)</f>
        <v>363</v>
      </c>
      <c r="Y18" s="10">
        <f>+SUM(Y15:Y17)</f>
        <v>371</v>
      </c>
      <c r="Z18" s="7"/>
      <c r="AA18" s="24"/>
      <c r="AB18" s="24"/>
      <c r="AC18" s="24"/>
    </row>
  </sheetData>
  <mergeCells count="29">
    <mergeCell ref="AC10:AC13"/>
    <mergeCell ref="AB10:AB13"/>
    <mergeCell ref="AB6:AB8"/>
    <mergeCell ref="AC6:AC8"/>
    <mergeCell ref="T3:V4"/>
    <mergeCell ref="X3:Y4"/>
    <mergeCell ref="X6:X8"/>
    <mergeCell ref="Y6:Y8"/>
    <mergeCell ref="AA6:AA8"/>
    <mergeCell ref="V6:V8"/>
    <mergeCell ref="T6:T8"/>
    <mergeCell ref="P3:R3"/>
    <mergeCell ref="H4:I5"/>
    <mergeCell ref="K4:L5"/>
    <mergeCell ref="F6:F8"/>
    <mergeCell ref="H6:H8"/>
    <mergeCell ref="I6:I8"/>
    <mergeCell ref="R6:R8"/>
    <mergeCell ref="L6:L8"/>
    <mergeCell ref="N6:N8"/>
    <mergeCell ref="P6:P8"/>
    <mergeCell ref="A6:A8"/>
    <mergeCell ref="C6:C8"/>
    <mergeCell ref="E6:E8"/>
    <mergeCell ref="K6:K8"/>
    <mergeCell ref="N3:N4"/>
    <mergeCell ref="D6:D8"/>
    <mergeCell ref="C3:F4"/>
    <mergeCell ref="H3:L3"/>
  </mergeCells>
  <pageMargins left="0.7" right="0.7" top="0.75" bottom="0.75" header="0.3" footer="0.3"/>
  <pageSetup paperSize="5" scale="75" orientation="landscape" r:id="rId1"/>
  <headerFooter>
    <oddHeader>&amp;C&amp;"-,Bold"Republican Primary Elections Results - June 8, 2021 
Prepared by the Office of Edward P. McGettigan, Atlantic County Clerk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3.42578125" customWidth="1"/>
    <col min="2" max="2" width="1.7109375" customWidth="1"/>
    <col min="3" max="3" width="9.7109375" customWidth="1"/>
    <col min="4" max="4" width="10.7109375" customWidth="1"/>
    <col min="5" max="5" width="9.42578125" customWidth="1"/>
    <col min="6" max="6" width="10.7109375" customWidth="1"/>
    <col min="7" max="7" width="1.7109375" customWidth="1"/>
    <col min="8" max="8" width="10.7109375" customWidth="1"/>
    <col min="9" max="9" width="1.7109375" customWidth="1"/>
    <col min="10" max="11" width="11.7109375" customWidth="1"/>
    <col min="12" max="12" width="1.7109375" customWidth="1"/>
    <col min="13" max="13" width="10.7109375" customWidth="1"/>
    <col min="14" max="14" width="1.7109375" customWidth="1"/>
    <col min="15" max="15" width="9.42578125" customWidth="1"/>
    <col min="16" max="16" width="1.7109375" customWidth="1"/>
    <col min="17" max="17" width="9.42578125" customWidth="1"/>
    <col min="18" max="18" width="1.7109375" customWidth="1"/>
    <col min="19" max="19" width="9.42578125" customWidth="1"/>
    <col min="20" max="20" width="1.7109375" customWidth="1"/>
    <col min="21" max="21" width="9.42578125" customWidth="1"/>
    <col min="22" max="22" width="1.7109375" customWidth="1"/>
    <col min="23" max="23" width="10.7109375" customWidth="1"/>
    <col min="24" max="24" width="1.7109375" customWidth="1"/>
    <col min="25" max="25" width="9.7109375" customWidth="1"/>
    <col min="26" max="26" width="8.5703125" customWidth="1"/>
    <col min="27" max="27" width="10.42578125" customWidth="1"/>
    <col min="28" max="47" width="13.42578125" customWidth="1"/>
  </cols>
  <sheetData>
    <row r="1" spans="1:27" x14ac:dyDescent="0.25">
      <c r="C1" s="23"/>
      <c r="D1" s="23"/>
      <c r="E1" s="23"/>
      <c r="F1" s="23"/>
      <c r="H1" s="23"/>
      <c r="J1" s="23"/>
      <c r="K1" s="23"/>
      <c r="M1" s="23"/>
      <c r="O1" s="23"/>
      <c r="Q1" s="23"/>
      <c r="S1" s="23"/>
      <c r="U1" s="23"/>
      <c r="W1" s="23"/>
      <c r="Y1" s="23"/>
      <c r="Z1" s="23"/>
      <c r="AA1" s="23"/>
    </row>
    <row r="2" spans="1:27" ht="15" customHeight="1" x14ac:dyDescent="0.25">
      <c r="C2" s="89"/>
      <c r="D2" s="13"/>
      <c r="E2" s="13"/>
      <c r="F2" s="13"/>
      <c r="G2" s="23"/>
      <c r="H2" s="149" t="s">
        <v>4</v>
      </c>
      <c r="I2" s="149"/>
      <c r="J2" s="149"/>
      <c r="K2" s="149"/>
      <c r="L2" s="23"/>
      <c r="M2" s="13"/>
      <c r="N2" s="23"/>
      <c r="O2" s="13"/>
      <c r="P2" s="23"/>
      <c r="Q2" s="13"/>
      <c r="R2" s="23"/>
      <c r="S2" s="13"/>
      <c r="T2" s="23"/>
      <c r="U2" s="13"/>
      <c r="V2" s="23"/>
      <c r="W2" s="13"/>
      <c r="X2" s="23"/>
      <c r="Y2" s="23"/>
      <c r="Z2" s="23"/>
      <c r="AA2" s="23"/>
    </row>
    <row r="3" spans="1:27" ht="15" customHeight="1" x14ac:dyDescent="0.25">
      <c r="C3" s="149" t="s">
        <v>189</v>
      </c>
      <c r="D3" s="149"/>
      <c r="E3" s="149"/>
      <c r="F3" s="149"/>
      <c r="G3" s="23"/>
      <c r="H3" s="144" t="s">
        <v>194</v>
      </c>
      <c r="I3" s="77"/>
      <c r="J3" s="105" t="s">
        <v>5</v>
      </c>
      <c r="K3" s="105"/>
      <c r="L3" s="23"/>
      <c r="M3" s="145" t="s">
        <v>208</v>
      </c>
      <c r="O3" s="149" t="s">
        <v>209</v>
      </c>
      <c r="P3" s="149"/>
      <c r="Q3" s="149"/>
      <c r="S3" s="145" t="s">
        <v>221</v>
      </c>
      <c r="T3" s="145"/>
      <c r="U3" s="145"/>
      <c r="W3" s="145" t="s">
        <v>43</v>
      </c>
      <c r="X3" s="23"/>
      <c r="Y3" s="23"/>
      <c r="Z3" s="23"/>
      <c r="AA3" s="23"/>
    </row>
    <row r="4" spans="1:27" ht="15" customHeight="1" x14ac:dyDescent="0.25">
      <c r="C4" s="149"/>
      <c r="D4" s="149"/>
      <c r="E4" s="149"/>
      <c r="F4" s="149"/>
      <c r="G4" s="23"/>
      <c r="H4" s="144"/>
      <c r="I4" s="71"/>
      <c r="J4" s="105"/>
      <c r="K4" s="105"/>
      <c r="L4" s="23"/>
      <c r="M4" s="145"/>
      <c r="O4" s="92" t="s">
        <v>240</v>
      </c>
      <c r="Q4" s="92" t="s">
        <v>217</v>
      </c>
      <c r="S4" s="145"/>
      <c r="T4" s="145"/>
      <c r="U4" s="145"/>
      <c r="W4" s="145"/>
      <c r="X4" s="23"/>
      <c r="Y4" s="23"/>
      <c r="Z4" s="23"/>
      <c r="AA4" s="23"/>
    </row>
    <row r="5" spans="1:27" s="47" customFormat="1" ht="5.0999999999999996" customHeight="1" thickBot="1" x14ac:dyDescent="0.3">
      <c r="C5" s="89"/>
      <c r="D5" s="89"/>
      <c r="E5" s="89"/>
      <c r="F5" s="89"/>
      <c r="G5" s="5"/>
      <c r="H5" s="13"/>
      <c r="I5" s="5"/>
      <c r="J5" s="13"/>
      <c r="K5" s="13"/>
      <c r="L5" s="5"/>
      <c r="M5" s="13"/>
      <c r="N5" s="5"/>
      <c r="O5" s="13"/>
      <c r="P5" s="5"/>
      <c r="Q5" s="13"/>
      <c r="R5" s="5"/>
      <c r="S5" s="13"/>
      <c r="T5" s="5"/>
      <c r="U5" s="13"/>
      <c r="V5" s="5"/>
      <c r="W5" s="13"/>
      <c r="X5" s="5"/>
      <c r="Y5" s="87"/>
      <c r="Z5" s="87"/>
      <c r="AA5" s="87"/>
    </row>
    <row r="6" spans="1:27" s="47" customFormat="1" ht="15" customHeight="1" x14ac:dyDescent="0.25">
      <c r="A6" s="106" t="s">
        <v>8</v>
      </c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5"/>
      <c r="H6" s="110" t="str">
        <f>+'Lead Sheet (R)'!H6:H8</f>
        <v>Michael Testa</v>
      </c>
      <c r="I6" s="5"/>
      <c r="J6" s="116" t="str">
        <f>+'Lead Sheet (R)'!J6:J8</f>
        <v>Erik Simonsen</v>
      </c>
      <c r="K6" s="113" t="str">
        <f>+'Lead Sheet (R)'!K6:K8</f>
        <v>Antwan McClellan</v>
      </c>
      <c r="L6" s="5"/>
      <c r="M6" s="110" t="str">
        <f>+'Lead Sheet (R)'!AC6:AC8</f>
        <v>Joseph J. Giralo</v>
      </c>
      <c r="N6" s="5"/>
      <c r="O6" s="110" t="str">
        <f>+'Lead Sheet (R)'!AE6:AE8</f>
        <v>Frank X. Balles</v>
      </c>
      <c r="P6" s="5"/>
      <c r="Q6" s="110" t="str">
        <f>+'Lead Sheet (R)'!AI6:AI8</f>
        <v>James Bertino</v>
      </c>
      <c r="R6" s="5"/>
      <c r="S6" s="110" t="str">
        <f>+'Lead Sheet (R)'!AK6:AK8</f>
        <v>Robert Croce</v>
      </c>
      <c r="T6" s="5"/>
      <c r="U6" s="110" t="str">
        <f>+'Lead Sheet (R)'!AM6:AM8</f>
        <v>Cynthia Balles</v>
      </c>
      <c r="V6" s="5"/>
      <c r="W6" s="110" t="s">
        <v>303</v>
      </c>
      <c r="X6" s="5"/>
      <c r="Y6" s="127" t="s">
        <v>224</v>
      </c>
      <c r="Z6" s="120" t="s">
        <v>225</v>
      </c>
      <c r="AA6" s="124" t="s">
        <v>226</v>
      </c>
    </row>
    <row r="7" spans="1:27" s="47" customFormat="1" x14ac:dyDescent="0.25">
      <c r="A7" s="106"/>
      <c r="C7" s="134"/>
      <c r="D7" s="137"/>
      <c r="E7" s="137"/>
      <c r="F7" s="140"/>
      <c r="G7" s="5"/>
      <c r="H7" s="111"/>
      <c r="I7" s="5"/>
      <c r="J7" s="117"/>
      <c r="K7" s="114"/>
      <c r="L7" s="5"/>
      <c r="M7" s="111"/>
      <c r="N7" s="5"/>
      <c r="O7" s="111"/>
      <c r="P7" s="5"/>
      <c r="Q7" s="111"/>
      <c r="R7" s="5"/>
      <c r="S7" s="111"/>
      <c r="T7" s="5"/>
      <c r="U7" s="111"/>
      <c r="V7" s="5"/>
      <c r="W7" s="111"/>
      <c r="X7" s="5"/>
      <c r="Y7" s="128"/>
      <c r="Z7" s="121"/>
      <c r="AA7" s="125"/>
    </row>
    <row r="8" spans="1:27" ht="15.75" thickBot="1" x14ac:dyDescent="0.3">
      <c r="A8" s="106"/>
      <c r="C8" s="135"/>
      <c r="D8" s="138"/>
      <c r="E8" s="138"/>
      <c r="F8" s="141"/>
      <c r="G8" s="23"/>
      <c r="H8" s="112"/>
      <c r="I8" s="23"/>
      <c r="J8" s="118"/>
      <c r="K8" s="115"/>
      <c r="L8" s="23"/>
      <c r="M8" s="112"/>
      <c r="N8" s="23"/>
      <c r="O8" s="112"/>
      <c r="P8" s="23"/>
      <c r="Q8" s="112"/>
      <c r="R8" s="23"/>
      <c r="S8" s="112"/>
      <c r="T8" s="23"/>
      <c r="U8" s="112"/>
      <c r="V8" s="23"/>
      <c r="W8" s="112"/>
      <c r="X8" s="23"/>
      <c r="Y8" s="129"/>
      <c r="Z8" s="122"/>
      <c r="AA8" s="126"/>
    </row>
    <row r="9" spans="1:27" ht="5.0999999999999996" customHeight="1" x14ac:dyDescent="0.25">
      <c r="Y9" s="12"/>
      <c r="Z9" s="12"/>
      <c r="AA9" s="12"/>
    </row>
    <row r="10" spans="1:27" x14ac:dyDescent="0.25">
      <c r="A10" t="s">
        <v>0</v>
      </c>
      <c r="C10" s="8">
        <v>39</v>
      </c>
      <c r="D10" s="8">
        <v>2</v>
      </c>
      <c r="E10" s="8">
        <v>5</v>
      </c>
      <c r="F10" s="8">
        <v>18</v>
      </c>
      <c r="H10" s="8">
        <v>63</v>
      </c>
      <c r="J10" s="8">
        <v>63</v>
      </c>
      <c r="K10" s="8">
        <v>61</v>
      </c>
      <c r="M10" s="8">
        <v>63</v>
      </c>
      <c r="O10" s="8">
        <v>60</v>
      </c>
      <c r="Q10" s="8">
        <v>62</v>
      </c>
      <c r="S10" s="8">
        <v>61</v>
      </c>
      <c r="U10" s="8">
        <v>61</v>
      </c>
      <c r="W10" s="8">
        <v>51</v>
      </c>
      <c r="Y10" s="8">
        <v>67</v>
      </c>
      <c r="Z10" s="14">
        <v>5</v>
      </c>
      <c r="AA10" s="14">
        <v>0</v>
      </c>
    </row>
    <row r="11" spans="1:27" ht="15.75" thickBot="1" x14ac:dyDescent="0.3"/>
    <row r="12" spans="1:27" ht="15.75" thickBot="1" x14ac:dyDescent="0.3">
      <c r="A12" s="16" t="s">
        <v>30</v>
      </c>
      <c r="B12" s="7"/>
      <c r="C12" s="10">
        <f>+C10</f>
        <v>39</v>
      </c>
      <c r="D12" s="10">
        <f t="shared" ref="D12:U12" si="0">+D10</f>
        <v>2</v>
      </c>
      <c r="E12" s="10">
        <f t="shared" si="0"/>
        <v>5</v>
      </c>
      <c r="F12" s="10">
        <f t="shared" si="0"/>
        <v>18</v>
      </c>
      <c r="H12" s="10">
        <f t="shared" si="0"/>
        <v>63</v>
      </c>
      <c r="J12" s="10">
        <f t="shared" ref="J12:S12" si="1">+J10</f>
        <v>63</v>
      </c>
      <c r="K12" s="10">
        <f t="shared" si="1"/>
        <v>61</v>
      </c>
      <c r="M12" s="10">
        <f t="shared" si="1"/>
        <v>63</v>
      </c>
      <c r="O12" s="10">
        <f t="shared" si="1"/>
        <v>60</v>
      </c>
      <c r="Q12" s="10">
        <f t="shared" si="1"/>
        <v>62</v>
      </c>
      <c r="S12" s="10">
        <f t="shared" si="1"/>
        <v>61</v>
      </c>
      <c r="U12" s="10">
        <f t="shared" si="0"/>
        <v>61</v>
      </c>
      <c r="W12" s="10">
        <f t="shared" ref="W12" si="2">+W10</f>
        <v>51</v>
      </c>
      <c r="Y12" s="10">
        <f>+SUM(Y10:Y10)</f>
        <v>67</v>
      </c>
      <c r="Z12" s="10">
        <f>+SUM(Z10:Z10)</f>
        <v>5</v>
      </c>
      <c r="AA12" s="10">
        <f>+SUM(AA10:AA10)</f>
        <v>0</v>
      </c>
    </row>
    <row r="13" spans="1:27" x14ac:dyDescent="0.25">
      <c r="A13" s="17" t="s">
        <v>31</v>
      </c>
      <c r="B13" s="7"/>
      <c r="C13" s="26">
        <v>3</v>
      </c>
      <c r="D13" s="26">
        <v>0</v>
      </c>
      <c r="E13" s="26">
        <v>0</v>
      </c>
      <c r="F13" s="26">
        <v>2</v>
      </c>
      <c r="H13" s="26">
        <v>5</v>
      </c>
      <c r="J13" s="26">
        <v>5</v>
      </c>
      <c r="K13" s="26">
        <v>5</v>
      </c>
      <c r="M13" s="26">
        <v>5</v>
      </c>
      <c r="O13" s="26">
        <v>5</v>
      </c>
      <c r="Q13" s="26">
        <v>5</v>
      </c>
      <c r="S13" s="26">
        <v>5</v>
      </c>
      <c r="U13" s="26">
        <v>5</v>
      </c>
      <c r="W13" s="26">
        <v>5</v>
      </c>
    </row>
    <row r="14" spans="1:27" ht="15.75" thickBot="1" x14ac:dyDescent="0.3">
      <c r="A14" s="18" t="s">
        <v>32</v>
      </c>
      <c r="B14" s="7"/>
      <c r="C14" s="27">
        <v>0</v>
      </c>
      <c r="D14" s="27">
        <v>0</v>
      </c>
      <c r="E14" s="27">
        <v>0</v>
      </c>
      <c r="F14" s="27">
        <v>0</v>
      </c>
      <c r="H14" s="27">
        <v>0</v>
      </c>
      <c r="J14" s="27">
        <v>0</v>
      </c>
      <c r="K14" s="27">
        <v>0</v>
      </c>
      <c r="M14" s="27">
        <v>0</v>
      </c>
      <c r="O14" s="27">
        <v>0</v>
      </c>
      <c r="Q14" s="27">
        <v>0</v>
      </c>
      <c r="S14" s="27">
        <v>0</v>
      </c>
      <c r="U14" s="27">
        <v>0</v>
      </c>
      <c r="W14" s="27">
        <v>0</v>
      </c>
    </row>
    <row r="15" spans="1:27" ht="15.75" thickBot="1" x14ac:dyDescent="0.3">
      <c r="A15" s="16" t="s">
        <v>34</v>
      </c>
      <c r="B15" s="7"/>
      <c r="C15" s="10">
        <f>+SUM(C12:C14)</f>
        <v>42</v>
      </c>
      <c r="D15" s="10">
        <f>+SUM(D12:D14)</f>
        <v>2</v>
      </c>
      <c r="E15" s="10">
        <f>+SUM(E12:E14)</f>
        <v>5</v>
      </c>
      <c r="F15" s="10">
        <f>+SUM(F12:F14)</f>
        <v>20</v>
      </c>
      <c r="H15" s="10">
        <f>+SUM(H12:H14)</f>
        <v>68</v>
      </c>
      <c r="J15" s="10">
        <f>+SUM(J12:J14)</f>
        <v>68</v>
      </c>
      <c r="K15" s="10">
        <f>+SUM(K12:K14)</f>
        <v>66</v>
      </c>
      <c r="M15" s="10">
        <f>+SUM(M12:M14)</f>
        <v>68</v>
      </c>
      <c r="O15" s="10">
        <f>+SUM(O12:O14)</f>
        <v>65</v>
      </c>
      <c r="Q15" s="10">
        <f>+SUM(Q12:Q14)</f>
        <v>67</v>
      </c>
      <c r="S15" s="10">
        <f>+SUM(S12:S14)</f>
        <v>66</v>
      </c>
      <c r="U15" s="10">
        <f>+SUM(U12:U14)</f>
        <v>66</v>
      </c>
      <c r="W15" s="10">
        <f>+SUM(W12:W14)</f>
        <v>56</v>
      </c>
    </row>
  </sheetData>
  <mergeCells count="25">
    <mergeCell ref="Y6:Y8"/>
    <mergeCell ref="Z6:Z8"/>
    <mergeCell ref="AA6:AA8"/>
    <mergeCell ref="H2:K2"/>
    <mergeCell ref="W6:W8"/>
    <mergeCell ref="K6:K8"/>
    <mergeCell ref="S6:S8"/>
    <mergeCell ref="W3:W4"/>
    <mergeCell ref="O6:O8"/>
    <mergeCell ref="Q6:Q8"/>
    <mergeCell ref="A6:A8"/>
    <mergeCell ref="C6:C8"/>
    <mergeCell ref="E6:E8"/>
    <mergeCell ref="H6:H8"/>
    <mergeCell ref="J6:J8"/>
    <mergeCell ref="C3:F4"/>
    <mergeCell ref="D6:D8"/>
    <mergeCell ref="S3:U4"/>
    <mergeCell ref="U6:U8"/>
    <mergeCell ref="F6:F8"/>
    <mergeCell ref="M6:M8"/>
    <mergeCell ref="H3:H4"/>
    <mergeCell ref="M3:M4"/>
    <mergeCell ref="O3:Q3"/>
    <mergeCell ref="J3:K4"/>
  </mergeCells>
  <pageMargins left="0.7" right="0.7" top="0.75" bottom="0.75" header="0.3" footer="0.3"/>
  <pageSetup paperSize="5" scale="75" orientation="landscape" r:id="rId1"/>
  <headerFooter>
    <oddHeader>&amp;C&amp;"-,Bold"Republican Primary Elections Results - June 8, 2021 
Prepared by the Office of Edward P. McGettigan, Atlantic County Clerk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8.5703125" customWidth="1"/>
    <col min="2" max="2" width="1.7109375" customWidth="1"/>
    <col min="3" max="3" width="9.28515625" customWidth="1"/>
    <col min="4" max="6" width="8.42578125" customWidth="1"/>
    <col min="7" max="7" width="1.7109375" customWidth="1"/>
    <col min="8" max="9" width="9" customWidth="1"/>
    <col min="10" max="10" width="1.7109375" customWidth="1"/>
    <col min="11" max="12" width="8.42578125" customWidth="1"/>
    <col min="13" max="13" width="1.7109375" customWidth="1"/>
    <col min="14" max="14" width="9.28515625" customWidth="1"/>
    <col min="15" max="15" width="1.7109375" customWidth="1"/>
    <col min="16" max="16" width="9" customWidth="1"/>
    <col min="17" max="17" width="1.7109375" customWidth="1"/>
    <col min="18" max="18" width="8.42578125" customWidth="1"/>
    <col min="19" max="19" width="1.7109375" customWidth="1"/>
    <col min="20" max="20" width="8.42578125" customWidth="1"/>
    <col min="21" max="21" width="2" customWidth="1"/>
    <col min="22" max="22" width="8.42578125" customWidth="1"/>
    <col min="23" max="23" width="1.7109375" customWidth="1"/>
    <col min="24" max="24" width="9" customWidth="1"/>
    <col min="25" max="25" width="11.7109375" customWidth="1"/>
    <col min="26" max="26" width="9.28515625" customWidth="1"/>
    <col min="27" max="27" width="1.7109375" customWidth="1"/>
    <col min="28" max="28" width="7.85546875" customWidth="1"/>
    <col min="29" max="29" width="8.5703125" customWidth="1"/>
    <col min="30" max="30" width="11.140625" customWidth="1"/>
    <col min="31" max="31" width="7" customWidth="1"/>
    <col min="32" max="42" width="13.42578125" customWidth="1"/>
  </cols>
  <sheetData>
    <row r="1" spans="1:31" x14ac:dyDescent="0.25">
      <c r="C1" s="23"/>
      <c r="D1" s="23"/>
      <c r="E1" s="23"/>
      <c r="F1" s="23"/>
      <c r="H1" s="23"/>
      <c r="I1" s="23"/>
      <c r="K1" s="23"/>
      <c r="L1" s="23"/>
      <c r="N1" s="23"/>
      <c r="P1" s="23"/>
      <c r="R1" s="23"/>
      <c r="T1" s="23"/>
      <c r="V1" s="23"/>
      <c r="X1" s="23"/>
      <c r="Y1" s="23"/>
      <c r="Z1" s="23"/>
      <c r="AB1" s="23"/>
      <c r="AC1" s="23"/>
      <c r="AD1" s="23"/>
      <c r="AE1" s="23"/>
    </row>
    <row r="2" spans="1:31" ht="15" customHeight="1" x14ac:dyDescent="0.25">
      <c r="C2" s="89"/>
      <c r="D2" s="89"/>
      <c r="E2" s="89"/>
      <c r="F2" s="89"/>
      <c r="G2" s="23"/>
      <c r="H2" s="89"/>
      <c r="I2" s="89"/>
      <c r="J2" s="23"/>
      <c r="K2" s="89"/>
      <c r="L2" s="89"/>
      <c r="M2" s="23"/>
      <c r="N2" s="89"/>
      <c r="O2" s="23"/>
      <c r="P2" s="89"/>
      <c r="Q2" s="23"/>
      <c r="R2" s="89"/>
      <c r="S2" s="23"/>
      <c r="T2" s="89"/>
      <c r="U2" s="23"/>
      <c r="V2" s="89"/>
      <c r="W2" s="23"/>
      <c r="X2" s="89"/>
      <c r="Y2" s="89"/>
      <c r="Z2" s="89"/>
      <c r="AA2" s="23"/>
      <c r="AB2" s="23"/>
      <c r="AC2" s="23"/>
      <c r="AD2" s="23"/>
      <c r="AE2" s="23"/>
    </row>
    <row r="3" spans="1:31" ht="15" customHeight="1" x14ac:dyDescent="0.25">
      <c r="C3" s="149" t="s">
        <v>189</v>
      </c>
      <c r="D3" s="149"/>
      <c r="E3" s="149"/>
      <c r="F3" s="149"/>
      <c r="G3" s="23"/>
      <c r="H3" s="149" t="s">
        <v>6</v>
      </c>
      <c r="I3" s="149"/>
      <c r="J3" s="149"/>
      <c r="K3" s="149"/>
      <c r="L3" s="149"/>
      <c r="M3" s="23"/>
      <c r="N3" s="145" t="s">
        <v>208</v>
      </c>
      <c r="O3" s="23"/>
      <c r="P3" s="149" t="s">
        <v>209</v>
      </c>
      <c r="Q3" s="149"/>
      <c r="R3" s="149"/>
      <c r="S3" s="23"/>
      <c r="T3" s="145" t="s">
        <v>221</v>
      </c>
      <c r="U3" s="145"/>
      <c r="V3" s="145"/>
      <c r="W3" s="23"/>
      <c r="X3" s="145" t="s">
        <v>85</v>
      </c>
      <c r="Y3" s="145"/>
      <c r="Z3" s="145"/>
      <c r="AA3" s="23"/>
      <c r="AB3" s="23"/>
      <c r="AC3" s="23"/>
      <c r="AD3" s="23"/>
      <c r="AE3" s="23"/>
    </row>
    <row r="4" spans="1:31" ht="15" customHeight="1" x14ac:dyDescent="0.25">
      <c r="C4" s="149"/>
      <c r="D4" s="149"/>
      <c r="E4" s="149"/>
      <c r="F4" s="149"/>
      <c r="G4" s="23"/>
      <c r="H4" s="105" t="s">
        <v>194</v>
      </c>
      <c r="I4" s="105"/>
      <c r="J4" s="23"/>
      <c r="K4" s="105" t="s">
        <v>5</v>
      </c>
      <c r="L4" s="105"/>
      <c r="M4" s="23"/>
      <c r="N4" s="145"/>
      <c r="O4" s="23"/>
      <c r="P4" s="92" t="s">
        <v>240</v>
      </c>
      <c r="Q4" s="23"/>
      <c r="R4" s="92" t="s">
        <v>217</v>
      </c>
      <c r="S4" s="23"/>
      <c r="T4" s="145"/>
      <c r="U4" s="145"/>
      <c r="V4" s="145"/>
      <c r="W4" s="23"/>
      <c r="X4" s="145"/>
      <c r="Y4" s="145"/>
      <c r="Z4" s="145"/>
      <c r="AA4" s="23"/>
      <c r="AB4" s="23"/>
      <c r="AC4" s="23"/>
      <c r="AD4" s="23"/>
      <c r="AE4" s="23"/>
    </row>
    <row r="5" spans="1:31" ht="5.0999999999999996" customHeight="1" thickBot="1" x14ac:dyDescent="0.3">
      <c r="C5" s="89"/>
      <c r="D5" s="89"/>
      <c r="E5" s="89"/>
      <c r="F5" s="89"/>
      <c r="G5" s="23"/>
      <c r="H5" s="105"/>
      <c r="I5" s="105"/>
      <c r="J5" s="23"/>
      <c r="K5" s="105"/>
      <c r="L5" s="105"/>
      <c r="M5" s="23"/>
      <c r="N5" s="89"/>
      <c r="O5" s="23"/>
      <c r="P5" s="89"/>
      <c r="Q5" s="23"/>
      <c r="R5" s="89"/>
      <c r="S5" s="23"/>
      <c r="T5" s="89"/>
      <c r="U5" s="23"/>
      <c r="V5" s="89"/>
      <c r="W5" s="23"/>
      <c r="X5" s="89"/>
      <c r="Y5" s="89"/>
      <c r="Z5" s="89"/>
      <c r="AA5" s="23"/>
      <c r="AB5" s="87"/>
      <c r="AC5" s="78"/>
      <c r="AD5" s="78"/>
      <c r="AE5" s="78"/>
    </row>
    <row r="6" spans="1:31" ht="15" customHeight="1" x14ac:dyDescent="0.25">
      <c r="A6" s="106" t="s">
        <v>8</v>
      </c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23"/>
      <c r="H6" s="133" t="str">
        <f>+'Lead Sheet (R)'!M6:M8</f>
        <v>Vince Polistina</v>
      </c>
      <c r="I6" s="139" t="str">
        <f>+'Lead Sheet (R)'!N6:N8</f>
        <v>Seth Grossman</v>
      </c>
      <c r="J6" s="23"/>
      <c r="K6" s="133" t="str">
        <f>+'Lead Sheet (R)'!P6:P8</f>
        <v>Don Guardian</v>
      </c>
      <c r="L6" s="139" t="str">
        <f>+'Lead Sheet (R)'!Q6:Q8</f>
        <v>Claire Swift</v>
      </c>
      <c r="M6" s="23"/>
      <c r="N6" s="107" t="str">
        <f>+'Lead Sheet (R)'!AC6:AC8</f>
        <v>Joseph J. Giralo</v>
      </c>
      <c r="O6" s="23"/>
      <c r="P6" s="107" t="str">
        <f>+'Lead Sheet (R)'!AE6:AE8</f>
        <v>Frank X. Balles</v>
      </c>
      <c r="Q6" s="23"/>
      <c r="R6" s="107" t="str">
        <f>+'Lead Sheet (R)'!AI6:AI8</f>
        <v>James Bertino</v>
      </c>
      <c r="S6" s="23"/>
      <c r="T6" s="107" t="str">
        <f>+'Lead Sheet (R)'!AK6:AK8</f>
        <v>Robert Croce</v>
      </c>
      <c r="U6" s="23"/>
      <c r="V6" s="107" t="str">
        <f>+'Lead Sheet (R)'!AM6:AM8</f>
        <v>Cynthia Balles</v>
      </c>
      <c r="W6" s="23"/>
      <c r="X6" s="133" t="s">
        <v>306</v>
      </c>
      <c r="Y6" s="136" t="s">
        <v>305</v>
      </c>
      <c r="Z6" s="139" t="s">
        <v>304</v>
      </c>
      <c r="AA6" s="23"/>
      <c r="AB6" s="127" t="s">
        <v>224</v>
      </c>
      <c r="AC6" s="120" t="s">
        <v>225</v>
      </c>
      <c r="AD6" s="120" t="s">
        <v>226</v>
      </c>
      <c r="AE6" s="124" t="s">
        <v>227</v>
      </c>
    </row>
    <row r="7" spans="1:31" x14ac:dyDescent="0.25">
      <c r="A7" s="106"/>
      <c r="C7" s="134"/>
      <c r="D7" s="137"/>
      <c r="E7" s="137"/>
      <c r="F7" s="140"/>
      <c r="G7" s="23"/>
      <c r="H7" s="134"/>
      <c r="I7" s="140"/>
      <c r="J7" s="23"/>
      <c r="K7" s="134"/>
      <c r="L7" s="140"/>
      <c r="M7" s="23"/>
      <c r="N7" s="108"/>
      <c r="O7" s="23"/>
      <c r="P7" s="108"/>
      <c r="Q7" s="23"/>
      <c r="R7" s="108"/>
      <c r="S7" s="23"/>
      <c r="T7" s="108"/>
      <c r="U7" s="23"/>
      <c r="V7" s="108"/>
      <c r="W7" s="23"/>
      <c r="X7" s="134"/>
      <c r="Y7" s="137"/>
      <c r="Z7" s="140"/>
      <c r="AA7" s="23"/>
      <c r="AB7" s="128"/>
      <c r="AC7" s="121"/>
      <c r="AD7" s="121"/>
      <c r="AE7" s="125"/>
    </row>
    <row r="8" spans="1:31" ht="15.75" thickBot="1" x14ac:dyDescent="0.3">
      <c r="A8" s="106"/>
      <c r="C8" s="135"/>
      <c r="D8" s="138"/>
      <c r="E8" s="138"/>
      <c r="F8" s="141"/>
      <c r="G8" s="23"/>
      <c r="H8" s="135"/>
      <c r="I8" s="141"/>
      <c r="J8" s="23"/>
      <c r="K8" s="135"/>
      <c r="L8" s="141"/>
      <c r="M8" s="23"/>
      <c r="N8" s="109"/>
      <c r="O8" s="23"/>
      <c r="P8" s="109"/>
      <c r="Q8" s="23"/>
      <c r="R8" s="109"/>
      <c r="S8" s="23"/>
      <c r="T8" s="109"/>
      <c r="U8" s="23"/>
      <c r="V8" s="109"/>
      <c r="W8" s="23"/>
      <c r="X8" s="135"/>
      <c r="Y8" s="138"/>
      <c r="Z8" s="141"/>
      <c r="AA8" s="23"/>
      <c r="AB8" s="129"/>
      <c r="AC8" s="122"/>
      <c r="AD8" s="122"/>
      <c r="AE8" s="126"/>
    </row>
    <row r="9" spans="1:31" ht="5.0999999999999996" customHeight="1" x14ac:dyDescent="0.25">
      <c r="AB9" s="12"/>
      <c r="AC9" s="12"/>
      <c r="AD9" s="12"/>
      <c r="AE9" s="12"/>
    </row>
    <row r="10" spans="1:31" x14ac:dyDescent="0.25">
      <c r="A10" t="s">
        <v>79</v>
      </c>
      <c r="C10" s="8">
        <v>7</v>
      </c>
      <c r="D10" s="8">
        <v>0</v>
      </c>
      <c r="E10" s="8">
        <v>1</v>
      </c>
      <c r="F10" s="8">
        <v>1</v>
      </c>
      <c r="H10" s="8">
        <v>6</v>
      </c>
      <c r="I10" s="8">
        <v>2</v>
      </c>
      <c r="K10" s="8">
        <v>8</v>
      </c>
      <c r="L10" s="8">
        <v>8</v>
      </c>
      <c r="N10" s="8">
        <v>9</v>
      </c>
      <c r="P10" s="8">
        <v>9</v>
      </c>
      <c r="R10" s="8">
        <v>9</v>
      </c>
      <c r="T10" s="8">
        <v>9</v>
      </c>
      <c r="V10" s="8">
        <v>9</v>
      </c>
      <c r="X10" s="8">
        <v>10</v>
      </c>
      <c r="Y10" s="8">
        <v>9</v>
      </c>
      <c r="Z10" s="8">
        <v>9</v>
      </c>
      <c r="AB10" s="8">
        <v>10</v>
      </c>
      <c r="AC10" s="130">
        <v>16</v>
      </c>
      <c r="AD10" s="130">
        <v>5</v>
      </c>
      <c r="AE10" s="168">
        <v>1</v>
      </c>
    </row>
    <row r="11" spans="1:31" x14ac:dyDescent="0.25">
      <c r="A11" t="s">
        <v>80</v>
      </c>
      <c r="C11" s="8">
        <v>18</v>
      </c>
      <c r="D11" s="8">
        <v>2</v>
      </c>
      <c r="E11" s="8">
        <v>9</v>
      </c>
      <c r="F11" s="8">
        <v>14</v>
      </c>
      <c r="H11" s="8">
        <v>26</v>
      </c>
      <c r="I11" s="8">
        <v>14</v>
      </c>
      <c r="K11" s="8">
        <v>35</v>
      </c>
      <c r="L11" s="8">
        <v>36</v>
      </c>
      <c r="N11" s="8">
        <v>36</v>
      </c>
      <c r="P11" s="8">
        <v>37</v>
      </c>
      <c r="R11" s="8">
        <v>37</v>
      </c>
      <c r="T11" s="8">
        <v>36</v>
      </c>
      <c r="V11" s="8">
        <v>37</v>
      </c>
      <c r="X11" s="8">
        <v>39</v>
      </c>
      <c r="Y11" s="8">
        <v>39</v>
      </c>
      <c r="Z11" s="8">
        <v>39</v>
      </c>
      <c r="AB11" s="8">
        <v>45</v>
      </c>
      <c r="AC11" s="131"/>
      <c r="AD11" s="131"/>
      <c r="AE11" s="169"/>
    </row>
    <row r="12" spans="1:31" x14ac:dyDescent="0.25">
      <c r="A12" t="s">
        <v>81</v>
      </c>
      <c r="C12" s="8">
        <v>15</v>
      </c>
      <c r="D12" s="8">
        <v>1</v>
      </c>
      <c r="E12" s="8">
        <v>9</v>
      </c>
      <c r="F12" s="8">
        <v>7</v>
      </c>
      <c r="H12" s="8">
        <v>24</v>
      </c>
      <c r="I12" s="8">
        <v>5</v>
      </c>
      <c r="K12" s="8">
        <v>28</v>
      </c>
      <c r="L12" s="8">
        <v>29</v>
      </c>
      <c r="N12" s="8">
        <v>30</v>
      </c>
      <c r="P12" s="8">
        <v>29</v>
      </c>
      <c r="R12" s="8">
        <v>29</v>
      </c>
      <c r="T12" s="8">
        <v>30</v>
      </c>
      <c r="V12" s="8">
        <v>27</v>
      </c>
      <c r="X12" s="8">
        <v>28</v>
      </c>
      <c r="Y12" s="8">
        <v>27</v>
      </c>
      <c r="Z12" s="8">
        <v>28</v>
      </c>
      <c r="AB12" s="8">
        <v>32</v>
      </c>
      <c r="AC12" s="131"/>
      <c r="AD12" s="131"/>
      <c r="AE12" s="169"/>
    </row>
    <row r="13" spans="1:31" x14ac:dyDescent="0.25">
      <c r="A13" t="s">
        <v>82</v>
      </c>
      <c r="C13" s="8">
        <v>14</v>
      </c>
      <c r="D13" s="8">
        <v>0</v>
      </c>
      <c r="E13" s="8">
        <v>3</v>
      </c>
      <c r="F13" s="8">
        <v>2</v>
      </c>
      <c r="H13" s="8">
        <v>17</v>
      </c>
      <c r="I13" s="8">
        <v>3</v>
      </c>
      <c r="K13" s="8">
        <v>16</v>
      </c>
      <c r="L13" s="8">
        <v>16</v>
      </c>
      <c r="N13" s="8">
        <v>15</v>
      </c>
      <c r="P13" s="8">
        <v>16</v>
      </c>
      <c r="R13" s="8">
        <v>15</v>
      </c>
      <c r="T13" s="8">
        <v>15</v>
      </c>
      <c r="V13" s="8">
        <v>16</v>
      </c>
      <c r="X13" s="8">
        <v>15</v>
      </c>
      <c r="Y13" s="8">
        <v>15</v>
      </c>
      <c r="Z13" s="8">
        <v>14</v>
      </c>
      <c r="AB13" s="8">
        <v>21</v>
      </c>
      <c r="AC13" s="131"/>
      <c r="AD13" s="131"/>
      <c r="AE13" s="169"/>
    </row>
    <row r="14" spans="1:31" x14ac:dyDescent="0.25">
      <c r="A14" t="s">
        <v>83</v>
      </c>
      <c r="C14" s="8">
        <v>9</v>
      </c>
      <c r="D14" s="8">
        <v>0</v>
      </c>
      <c r="E14" s="8">
        <v>4</v>
      </c>
      <c r="F14" s="8">
        <v>10</v>
      </c>
      <c r="H14" s="8">
        <v>11</v>
      </c>
      <c r="I14" s="8">
        <v>12</v>
      </c>
      <c r="K14" s="8">
        <v>19</v>
      </c>
      <c r="L14" s="8">
        <v>19</v>
      </c>
      <c r="N14" s="8">
        <v>18</v>
      </c>
      <c r="P14" s="8">
        <v>19</v>
      </c>
      <c r="R14" s="8">
        <v>19</v>
      </c>
      <c r="T14" s="8">
        <v>19</v>
      </c>
      <c r="V14" s="8">
        <v>19</v>
      </c>
      <c r="X14" s="8">
        <v>18</v>
      </c>
      <c r="Y14" s="8">
        <v>19</v>
      </c>
      <c r="Z14" s="8">
        <v>19</v>
      </c>
      <c r="AB14" s="8">
        <v>23</v>
      </c>
      <c r="AC14" s="131"/>
      <c r="AD14" s="131"/>
      <c r="AE14" s="169"/>
    </row>
    <row r="15" spans="1:31" x14ac:dyDescent="0.25">
      <c r="A15" t="s">
        <v>84</v>
      </c>
      <c r="C15" s="8">
        <v>7</v>
      </c>
      <c r="D15" s="8">
        <v>2</v>
      </c>
      <c r="E15" s="8">
        <v>6</v>
      </c>
      <c r="F15" s="8">
        <v>6</v>
      </c>
      <c r="H15" s="8">
        <v>13</v>
      </c>
      <c r="I15" s="8">
        <v>6</v>
      </c>
      <c r="K15" s="8">
        <v>16</v>
      </c>
      <c r="L15" s="8">
        <v>19</v>
      </c>
      <c r="N15" s="8">
        <v>17</v>
      </c>
      <c r="P15" s="8">
        <v>17</v>
      </c>
      <c r="R15" s="8">
        <v>18</v>
      </c>
      <c r="T15" s="8">
        <v>17</v>
      </c>
      <c r="V15" s="8">
        <v>18</v>
      </c>
      <c r="X15" s="8">
        <v>18</v>
      </c>
      <c r="Y15" s="8">
        <v>17</v>
      </c>
      <c r="Z15" s="8">
        <v>19</v>
      </c>
      <c r="AB15" s="8">
        <v>21</v>
      </c>
      <c r="AC15" s="132"/>
      <c r="AD15" s="132"/>
      <c r="AE15" s="170"/>
    </row>
    <row r="16" spans="1:31" ht="15.75" thickBot="1" x14ac:dyDescent="0.3"/>
    <row r="17" spans="1:31" ht="15.75" thickBot="1" x14ac:dyDescent="0.3">
      <c r="A17" s="16" t="s">
        <v>30</v>
      </c>
      <c r="B17" s="7"/>
      <c r="C17" s="10">
        <f>+SUM(C10:C15)</f>
        <v>70</v>
      </c>
      <c r="D17" s="10">
        <f t="shared" ref="D17:V17" si="0">+SUM(D10:D15)</f>
        <v>5</v>
      </c>
      <c r="E17" s="10">
        <f t="shared" si="0"/>
        <v>32</v>
      </c>
      <c r="F17" s="10">
        <f t="shared" si="0"/>
        <v>40</v>
      </c>
      <c r="H17" s="10">
        <f t="shared" si="0"/>
        <v>97</v>
      </c>
      <c r="I17" s="10">
        <f t="shared" si="0"/>
        <v>42</v>
      </c>
      <c r="K17" s="10">
        <f t="shared" si="0"/>
        <v>122</v>
      </c>
      <c r="L17" s="10">
        <f t="shared" si="0"/>
        <v>127</v>
      </c>
      <c r="N17" s="10">
        <f t="shared" si="0"/>
        <v>125</v>
      </c>
      <c r="P17" s="10">
        <f t="shared" ref="P17:T17" si="1">+SUM(P10:P15)</f>
        <v>127</v>
      </c>
      <c r="R17" s="10">
        <f t="shared" si="1"/>
        <v>127</v>
      </c>
      <c r="T17" s="10">
        <f t="shared" si="1"/>
        <v>126</v>
      </c>
      <c r="V17" s="10">
        <f t="shared" si="0"/>
        <v>126</v>
      </c>
      <c r="X17" s="10">
        <f t="shared" ref="X17:Z17" si="2">+SUM(X10:X15)</f>
        <v>128</v>
      </c>
      <c r="Y17" s="10">
        <f t="shared" si="2"/>
        <v>126</v>
      </c>
      <c r="Z17" s="10">
        <f t="shared" si="2"/>
        <v>128</v>
      </c>
      <c r="AB17" s="10">
        <f>+SUM(AB10:AB15)</f>
        <v>152</v>
      </c>
      <c r="AC17" s="10">
        <f>+SUM(AC10:AC15)</f>
        <v>16</v>
      </c>
      <c r="AD17" s="10">
        <f>+SUM(AD10:AD15)</f>
        <v>5</v>
      </c>
      <c r="AE17" s="10">
        <f>+SUM(AE10:AE15)</f>
        <v>1</v>
      </c>
    </row>
    <row r="18" spans="1:31" x14ac:dyDescent="0.25">
      <c r="A18" s="17" t="s">
        <v>31</v>
      </c>
      <c r="B18" s="7"/>
      <c r="C18" s="26">
        <v>7</v>
      </c>
      <c r="D18" s="26">
        <v>2</v>
      </c>
      <c r="E18" s="26">
        <v>1</v>
      </c>
      <c r="F18" s="26">
        <v>5</v>
      </c>
      <c r="H18" s="26">
        <v>10</v>
      </c>
      <c r="I18" s="26">
        <v>6</v>
      </c>
      <c r="K18" s="26">
        <v>16</v>
      </c>
      <c r="L18" s="26">
        <v>16</v>
      </c>
      <c r="N18" s="26">
        <v>16</v>
      </c>
      <c r="P18" s="26">
        <v>16</v>
      </c>
      <c r="R18" s="26">
        <v>16</v>
      </c>
      <c r="T18" s="26">
        <v>15</v>
      </c>
      <c r="V18" s="26">
        <v>16</v>
      </c>
      <c r="X18" s="26">
        <v>16</v>
      </c>
      <c r="Y18" s="26">
        <v>16</v>
      </c>
      <c r="Z18" s="26">
        <v>15</v>
      </c>
    </row>
    <row r="19" spans="1:31" x14ac:dyDescent="0.25">
      <c r="A19" s="18" t="s">
        <v>32</v>
      </c>
      <c r="B19" s="7"/>
      <c r="C19" s="27">
        <v>3</v>
      </c>
      <c r="D19" s="27">
        <v>0</v>
      </c>
      <c r="E19" s="27">
        <v>2</v>
      </c>
      <c r="F19" s="27">
        <v>0</v>
      </c>
      <c r="H19" s="27">
        <v>4</v>
      </c>
      <c r="I19" s="27">
        <v>1</v>
      </c>
      <c r="K19" s="27">
        <v>5</v>
      </c>
      <c r="L19" s="27">
        <v>4</v>
      </c>
      <c r="N19" s="27">
        <v>5</v>
      </c>
      <c r="P19" s="27">
        <v>5</v>
      </c>
      <c r="R19" s="27">
        <v>5</v>
      </c>
      <c r="T19" s="27">
        <v>4</v>
      </c>
      <c r="V19" s="27">
        <v>5</v>
      </c>
      <c r="X19" s="27">
        <v>5</v>
      </c>
      <c r="Y19" s="27">
        <v>5</v>
      </c>
      <c r="Z19" s="27">
        <v>5</v>
      </c>
    </row>
    <row r="20" spans="1:31" ht="15.75" thickBot="1" x14ac:dyDescent="0.3">
      <c r="A20" s="19" t="s">
        <v>33</v>
      </c>
      <c r="B20" s="7"/>
      <c r="C20" s="28">
        <v>0</v>
      </c>
      <c r="D20" s="28">
        <v>0</v>
      </c>
      <c r="E20" s="28">
        <v>0</v>
      </c>
      <c r="F20" s="28">
        <v>1</v>
      </c>
      <c r="H20" s="28">
        <v>1</v>
      </c>
      <c r="I20" s="28">
        <v>0</v>
      </c>
      <c r="K20" s="28">
        <v>1</v>
      </c>
      <c r="L20" s="28">
        <v>1</v>
      </c>
      <c r="N20" s="28">
        <v>1</v>
      </c>
      <c r="P20" s="28">
        <v>1</v>
      </c>
      <c r="R20" s="28">
        <v>0</v>
      </c>
      <c r="T20" s="28">
        <v>1</v>
      </c>
      <c r="V20" s="28">
        <v>1</v>
      </c>
      <c r="X20" s="28">
        <v>0</v>
      </c>
      <c r="Y20" s="28">
        <v>0</v>
      </c>
      <c r="Z20" s="28">
        <v>0</v>
      </c>
    </row>
    <row r="21" spans="1:31" ht="15.75" thickBot="1" x14ac:dyDescent="0.3">
      <c r="A21" s="16" t="s">
        <v>34</v>
      </c>
      <c r="B21" s="7"/>
      <c r="C21" s="10">
        <f>+SUM(C17:C20)</f>
        <v>80</v>
      </c>
      <c r="D21" s="10">
        <f t="shared" ref="D21:V21" si="3">+SUM(D17:D20)</f>
        <v>7</v>
      </c>
      <c r="E21" s="10">
        <f t="shared" si="3"/>
        <v>35</v>
      </c>
      <c r="F21" s="10">
        <f t="shared" si="3"/>
        <v>46</v>
      </c>
      <c r="H21" s="10">
        <f t="shared" si="3"/>
        <v>112</v>
      </c>
      <c r="I21" s="10">
        <f t="shared" si="3"/>
        <v>49</v>
      </c>
      <c r="K21" s="10">
        <f t="shared" si="3"/>
        <v>144</v>
      </c>
      <c r="L21" s="10">
        <f t="shared" si="3"/>
        <v>148</v>
      </c>
      <c r="N21" s="10">
        <f t="shared" si="3"/>
        <v>147</v>
      </c>
      <c r="P21" s="10">
        <f t="shared" ref="P21" si="4">+SUM(P17:P20)</f>
        <v>149</v>
      </c>
      <c r="R21" s="10">
        <f t="shared" ref="R21" si="5">+SUM(R17:R20)</f>
        <v>148</v>
      </c>
      <c r="T21" s="10">
        <f t="shared" ref="T21" si="6">+SUM(T17:T20)</f>
        <v>146</v>
      </c>
      <c r="V21" s="10">
        <f t="shared" si="3"/>
        <v>148</v>
      </c>
      <c r="X21" s="10">
        <f t="shared" ref="X21" si="7">+SUM(X17:X20)</f>
        <v>149</v>
      </c>
      <c r="Y21" s="10">
        <f t="shared" ref="Y21" si="8">+SUM(Y17:Y20)</f>
        <v>147</v>
      </c>
      <c r="Z21" s="10">
        <f t="shared" ref="Z21" si="9">+SUM(Z17:Z20)</f>
        <v>148</v>
      </c>
    </row>
  </sheetData>
  <mergeCells count="32">
    <mergeCell ref="AC10:AC15"/>
    <mergeCell ref="AD10:AD15"/>
    <mergeCell ref="AE10:AE15"/>
    <mergeCell ref="T3:V4"/>
    <mergeCell ref="AE6:AE8"/>
    <mergeCell ref="AB6:AB8"/>
    <mergeCell ref="AC6:AC8"/>
    <mergeCell ref="AD6:AD8"/>
    <mergeCell ref="X6:X8"/>
    <mergeCell ref="Y6:Y8"/>
    <mergeCell ref="Z6:Z8"/>
    <mergeCell ref="X3:Z4"/>
    <mergeCell ref="A6:A8"/>
    <mergeCell ref="C6:C8"/>
    <mergeCell ref="E6:E8"/>
    <mergeCell ref="H6:H8"/>
    <mergeCell ref="K6:K8"/>
    <mergeCell ref="D6:D8"/>
    <mergeCell ref="F6:F8"/>
    <mergeCell ref="I6:I8"/>
    <mergeCell ref="C3:F4"/>
    <mergeCell ref="H3:L3"/>
    <mergeCell ref="N3:N4"/>
    <mergeCell ref="P3:R3"/>
    <mergeCell ref="H4:I5"/>
    <mergeCell ref="K4:L5"/>
    <mergeCell ref="L6:L8"/>
    <mergeCell ref="N6:N8"/>
    <mergeCell ref="P6:P8"/>
    <mergeCell ref="V6:V8"/>
    <mergeCell ref="R6:R8"/>
    <mergeCell ref="T6:T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5.7109375" customWidth="1"/>
    <col min="2" max="2" width="1.7109375" customWidth="1"/>
    <col min="3" max="3" width="10.7109375" customWidth="1"/>
    <col min="4" max="6" width="8.42578125" customWidth="1"/>
    <col min="7" max="7" width="1.7109375" customWidth="1"/>
    <col min="8" max="8" width="8.42578125" customWidth="1"/>
    <col min="9" max="9" width="8.7109375" customWidth="1"/>
    <col min="10" max="10" width="1.7109375" customWidth="1"/>
    <col min="11" max="12" width="8.42578125" customWidth="1"/>
    <col min="13" max="13" width="1.7109375" customWidth="1"/>
    <col min="14" max="14" width="8.7109375" customWidth="1"/>
    <col min="15" max="15" width="1.7109375" customWidth="1"/>
    <col min="16" max="16" width="8.7109375" customWidth="1"/>
    <col min="17" max="17" width="1.7109375" customWidth="1"/>
    <col min="18" max="18" width="8.7109375" customWidth="1"/>
    <col min="19" max="19" width="1.7109375" customWidth="1"/>
    <col min="20" max="20" width="9" customWidth="1"/>
    <col min="21" max="21" width="1.7109375" customWidth="1"/>
    <col min="22" max="22" width="9" customWidth="1"/>
    <col min="23" max="23" width="1.7109375" customWidth="1"/>
    <col min="24" max="24" width="8" customWidth="1"/>
    <col min="25" max="25" width="9.42578125" customWidth="1"/>
    <col min="26" max="26" width="1.7109375" style="101" customWidth="1"/>
    <col min="27" max="27" width="9.7109375" customWidth="1"/>
    <col min="28" max="28" width="8.5703125" customWidth="1"/>
    <col min="29" max="29" width="11.140625" customWidth="1"/>
    <col min="30" max="30" width="8.140625" customWidth="1"/>
    <col min="31" max="46" width="13.42578125" customWidth="1"/>
  </cols>
  <sheetData>
    <row r="1" spans="1:30" x14ac:dyDescent="0.25">
      <c r="AA1" s="23"/>
      <c r="AB1" s="23"/>
      <c r="AC1" s="23"/>
      <c r="AD1" s="23"/>
    </row>
    <row r="2" spans="1:30" x14ac:dyDescent="0.25">
      <c r="C2" s="89"/>
      <c r="D2" s="89"/>
      <c r="E2" s="89"/>
      <c r="F2" s="89"/>
      <c r="H2" s="89"/>
      <c r="I2" s="89"/>
      <c r="K2" s="89"/>
      <c r="L2" s="89"/>
      <c r="N2" s="89"/>
      <c r="P2" s="89"/>
      <c r="R2" s="89"/>
      <c r="T2" s="89"/>
      <c r="V2" s="89"/>
      <c r="X2" s="89"/>
      <c r="Y2" s="89"/>
      <c r="AA2" s="23"/>
      <c r="AB2" s="23"/>
      <c r="AC2" s="23"/>
      <c r="AD2" s="23"/>
    </row>
    <row r="3" spans="1:30" ht="15" customHeight="1" x14ac:dyDescent="0.25">
      <c r="C3" s="149" t="s">
        <v>189</v>
      </c>
      <c r="D3" s="149"/>
      <c r="E3" s="149"/>
      <c r="F3" s="149"/>
      <c r="G3" s="23"/>
      <c r="H3" s="149" t="s">
        <v>6</v>
      </c>
      <c r="I3" s="149"/>
      <c r="J3" s="149"/>
      <c r="K3" s="149"/>
      <c r="L3" s="149"/>
      <c r="M3" s="23"/>
      <c r="N3" s="145" t="s">
        <v>208</v>
      </c>
      <c r="O3" s="23"/>
      <c r="P3" s="149" t="s">
        <v>209</v>
      </c>
      <c r="Q3" s="149"/>
      <c r="R3" s="149"/>
      <c r="S3" s="23"/>
      <c r="T3" s="145" t="s">
        <v>221</v>
      </c>
      <c r="U3" s="145"/>
      <c r="V3" s="145"/>
      <c r="W3" s="23"/>
      <c r="X3" s="149" t="s">
        <v>78</v>
      </c>
      <c r="Y3" s="149"/>
      <c r="Z3" s="23"/>
      <c r="AA3" s="23"/>
      <c r="AB3" s="23"/>
      <c r="AC3" s="23"/>
      <c r="AD3" s="23"/>
    </row>
    <row r="4" spans="1:30" ht="15" customHeight="1" x14ac:dyDescent="0.25">
      <c r="C4" s="149"/>
      <c r="D4" s="149"/>
      <c r="E4" s="149"/>
      <c r="F4" s="149"/>
      <c r="G4" s="23"/>
      <c r="H4" s="105" t="s">
        <v>194</v>
      </c>
      <c r="I4" s="105"/>
      <c r="J4" s="23"/>
      <c r="K4" s="105" t="s">
        <v>5</v>
      </c>
      <c r="L4" s="105"/>
      <c r="M4" s="23"/>
      <c r="N4" s="145"/>
      <c r="O4" s="23"/>
      <c r="P4" s="92" t="s">
        <v>240</v>
      </c>
      <c r="Q4" s="23"/>
      <c r="R4" s="98" t="s">
        <v>216</v>
      </c>
      <c r="S4" s="23"/>
      <c r="T4" s="145"/>
      <c r="U4" s="145"/>
      <c r="V4" s="145"/>
      <c r="W4" s="23"/>
      <c r="X4" s="149"/>
      <c r="Y4" s="149"/>
      <c r="Z4" s="23"/>
      <c r="AA4" s="23"/>
      <c r="AB4" s="23"/>
      <c r="AC4" s="23"/>
      <c r="AD4" s="23"/>
    </row>
    <row r="5" spans="1:30" ht="5.0999999999999996" customHeight="1" thickBot="1" x14ac:dyDescent="0.3">
      <c r="C5" s="89"/>
      <c r="D5" s="89"/>
      <c r="E5" s="89"/>
      <c r="F5" s="89"/>
      <c r="G5" s="23"/>
      <c r="H5" s="105"/>
      <c r="I5" s="105"/>
      <c r="J5" s="23"/>
      <c r="K5" s="105"/>
      <c r="L5" s="105"/>
      <c r="M5" s="23"/>
      <c r="N5" s="89"/>
      <c r="O5" s="23"/>
      <c r="P5" s="89"/>
      <c r="Q5" s="23"/>
      <c r="R5" s="90"/>
      <c r="S5" s="23"/>
      <c r="T5" s="89"/>
      <c r="U5" s="23"/>
      <c r="V5" s="89"/>
      <c r="W5" s="23"/>
      <c r="X5" s="89"/>
      <c r="Y5" s="89"/>
      <c r="Z5" s="23"/>
      <c r="AA5" s="78"/>
      <c r="AB5" s="78"/>
      <c r="AC5" s="78"/>
      <c r="AD5" s="78"/>
    </row>
    <row r="6" spans="1:30" ht="15" customHeight="1" x14ac:dyDescent="0.25">
      <c r="A6" s="106" t="s">
        <v>8</v>
      </c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23"/>
      <c r="H6" s="133" t="str">
        <f>+'Lead Sheet (R)'!M6:M8</f>
        <v>Vince Polistina</v>
      </c>
      <c r="I6" s="139" t="str">
        <f>+'Lead Sheet (R)'!N6:N8</f>
        <v>Seth Grossman</v>
      </c>
      <c r="J6" s="23"/>
      <c r="K6" s="133" t="str">
        <f>+'Lead Sheet (R)'!P6:P8</f>
        <v>Don Guardian</v>
      </c>
      <c r="L6" s="139" t="str">
        <f>+'Lead Sheet (R)'!Q6:Q8</f>
        <v>Claire Swift</v>
      </c>
      <c r="M6" s="23"/>
      <c r="N6" s="107" t="str">
        <f>+'Lead Sheet (R)'!AC6:AC8</f>
        <v>Joseph J. Giralo</v>
      </c>
      <c r="O6" s="23"/>
      <c r="P6" s="107" t="str">
        <f>+'Lead Sheet (R)'!AE6:AE8</f>
        <v>Frank X. Balles</v>
      </c>
      <c r="Q6" s="23"/>
      <c r="R6" s="150" t="str">
        <f>+'Lead Sheet (R)'!AG6:AG8</f>
        <v>Maureen Kern</v>
      </c>
      <c r="S6" s="23"/>
      <c r="T6" s="107" t="str">
        <f>+'Absecon (R)'!R6:R8</f>
        <v>Robert Croce</v>
      </c>
      <c r="U6" s="23"/>
      <c r="V6" s="107" t="str">
        <f>+'Absecon (R)'!T6:T8</f>
        <v>Cynthia Balles</v>
      </c>
      <c r="W6" s="23"/>
      <c r="X6" s="133" t="s">
        <v>350</v>
      </c>
      <c r="Y6" s="139" t="s">
        <v>307</v>
      </c>
      <c r="Z6" s="23"/>
      <c r="AA6" s="127" t="s">
        <v>224</v>
      </c>
      <c r="AB6" s="120" t="s">
        <v>225</v>
      </c>
      <c r="AC6" s="120" t="s">
        <v>226</v>
      </c>
      <c r="AD6" s="124" t="s">
        <v>227</v>
      </c>
    </row>
    <row r="7" spans="1:30" x14ac:dyDescent="0.25">
      <c r="A7" s="106"/>
      <c r="C7" s="134"/>
      <c r="D7" s="137"/>
      <c r="E7" s="137"/>
      <c r="F7" s="140"/>
      <c r="G7" s="23"/>
      <c r="H7" s="134"/>
      <c r="I7" s="140"/>
      <c r="J7" s="23"/>
      <c r="K7" s="134"/>
      <c r="L7" s="140"/>
      <c r="M7" s="23"/>
      <c r="N7" s="108"/>
      <c r="O7" s="23"/>
      <c r="P7" s="108"/>
      <c r="Q7" s="23"/>
      <c r="R7" s="151"/>
      <c r="S7" s="23"/>
      <c r="T7" s="108"/>
      <c r="U7" s="23"/>
      <c r="V7" s="108"/>
      <c r="W7" s="23"/>
      <c r="X7" s="134"/>
      <c r="Y7" s="140"/>
      <c r="Z7" s="23"/>
      <c r="AA7" s="128"/>
      <c r="AB7" s="121"/>
      <c r="AC7" s="121"/>
      <c r="AD7" s="125"/>
    </row>
    <row r="8" spans="1:30" ht="15.75" thickBot="1" x14ac:dyDescent="0.3">
      <c r="A8" s="106"/>
      <c r="C8" s="135"/>
      <c r="D8" s="138"/>
      <c r="E8" s="138"/>
      <c r="F8" s="141"/>
      <c r="G8" s="23"/>
      <c r="H8" s="135"/>
      <c r="I8" s="141"/>
      <c r="J8" s="23"/>
      <c r="K8" s="135"/>
      <c r="L8" s="141"/>
      <c r="M8" s="23"/>
      <c r="N8" s="109"/>
      <c r="O8" s="23"/>
      <c r="P8" s="109"/>
      <c r="Q8" s="23"/>
      <c r="R8" s="152"/>
      <c r="S8" s="23"/>
      <c r="T8" s="109"/>
      <c r="U8" s="23"/>
      <c r="V8" s="109"/>
      <c r="W8" s="23"/>
      <c r="X8" s="135"/>
      <c r="Y8" s="141"/>
      <c r="Z8" s="23"/>
      <c r="AA8" s="129"/>
      <c r="AB8" s="122"/>
      <c r="AC8" s="122"/>
      <c r="AD8" s="126"/>
    </row>
    <row r="9" spans="1:30" ht="5.0999999999999996" customHeight="1" x14ac:dyDescent="0.25">
      <c r="AA9" s="12"/>
      <c r="AB9" s="12"/>
      <c r="AC9" s="12"/>
      <c r="AD9" s="12"/>
    </row>
    <row r="10" spans="1:30" x14ac:dyDescent="0.25">
      <c r="A10" t="s">
        <v>86</v>
      </c>
      <c r="C10" s="8">
        <v>105</v>
      </c>
      <c r="D10" s="8">
        <v>1</v>
      </c>
      <c r="E10" s="8">
        <v>15</v>
      </c>
      <c r="F10" s="8">
        <v>32</v>
      </c>
      <c r="H10" s="8">
        <v>106</v>
      </c>
      <c r="I10" s="8">
        <v>47</v>
      </c>
      <c r="K10" s="8">
        <v>138</v>
      </c>
      <c r="L10" s="8">
        <v>138</v>
      </c>
      <c r="N10" s="8">
        <v>138</v>
      </c>
      <c r="O10" s="101"/>
      <c r="P10" s="8">
        <v>140</v>
      </c>
      <c r="Q10" s="101"/>
      <c r="R10" s="8">
        <v>143</v>
      </c>
      <c r="S10" s="101"/>
      <c r="T10" s="8">
        <v>140</v>
      </c>
      <c r="U10" s="101"/>
      <c r="V10" s="8">
        <v>139</v>
      </c>
      <c r="X10" s="8">
        <v>136</v>
      </c>
      <c r="Y10" s="8">
        <v>134</v>
      </c>
      <c r="AA10" s="8">
        <v>160</v>
      </c>
      <c r="AB10" s="130">
        <v>338</v>
      </c>
      <c r="AC10" s="130">
        <v>63</v>
      </c>
      <c r="AD10" s="168">
        <v>1</v>
      </c>
    </row>
    <row r="11" spans="1:30" x14ac:dyDescent="0.25">
      <c r="A11" t="s">
        <v>87</v>
      </c>
      <c r="C11" s="8">
        <v>49</v>
      </c>
      <c r="D11" s="8">
        <v>1</v>
      </c>
      <c r="E11" s="8">
        <v>13</v>
      </c>
      <c r="F11" s="8">
        <v>28</v>
      </c>
      <c r="H11" s="8">
        <v>59</v>
      </c>
      <c r="I11" s="8">
        <v>28</v>
      </c>
      <c r="K11" s="8">
        <v>80</v>
      </c>
      <c r="L11" s="8">
        <v>78</v>
      </c>
      <c r="N11" s="8">
        <v>81</v>
      </c>
      <c r="O11" s="101"/>
      <c r="P11" s="8">
        <v>84</v>
      </c>
      <c r="Q11" s="101"/>
      <c r="R11" s="8"/>
      <c r="S11" s="101"/>
      <c r="T11" s="8">
        <v>71</v>
      </c>
      <c r="V11" s="8">
        <v>79</v>
      </c>
      <c r="X11" s="8">
        <v>79</v>
      </c>
      <c r="Y11" s="8">
        <v>76</v>
      </c>
      <c r="AA11" s="8">
        <v>95</v>
      </c>
      <c r="AB11" s="131"/>
      <c r="AC11" s="131"/>
      <c r="AD11" s="169"/>
    </row>
    <row r="12" spans="1:30" x14ac:dyDescent="0.25">
      <c r="A12" t="s">
        <v>88</v>
      </c>
      <c r="C12" s="8">
        <v>47</v>
      </c>
      <c r="D12" s="8">
        <v>1</v>
      </c>
      <c r="E12" s="8">
        <v>21</v>
      </c>
      <c r="F12" s="8">
        <v>38</v>
      </c>
      <c r="H12" s="8">
        <v>64</v>
      </c>
      <c r="I12" s="8">
        <v>36</v>
      </c>
      <c r="K12" s="8">
        <v>89</v>
      </c>
      <c r="L12" s="8">
        <v>91</v>
      </c>
      <c r="N12" s="8">
        <v>92</v>
      </c>
      <c r="O12" s="101"/>
      <c r="P12" s="8">
        <v>91</v>
      </c>
      <c r="Q12" s="101"/>
      <c r="R12" s="8"/>
      <c r="S12" s="101"/>
      <c r="T12" s="8">
        <v>91</v>
      </c>
      <c r="V12" s="8">
        <v>94</v>
      </c>
      <c r="X12" s="8">
        <v>93</v>
      </c>
      <c r="Y12" s="8">
        <v>91</v>
      </c>
      <c r="AA12" s="8">
        <v>111</v>
      </c>
      <c r="AB12" s="131"/>
      <c r="AC12" s="131"/>
      <c r="AD12" s="169"/>
    </row>
    <row r="13" spans="1:30" x14ac:dyDescent="0.25">
      <c r="A13" t="s">
        <v>89</v>
      </c>
      <c r="C13" s="8">
        <v>79</v>
      </c>
      <c r="D13" s="8">
        <v>3</v>
      </c>
      <c r="E13" s="8">
        <v>28</v>
      </c>
      <c r="F13" s="8">
        <v>71</v>
      </c>
      <c r="H13" s="8">
        <v>90</v>
      </c>
      <c r="I13" s="8">
        <v>82</v>
      </c>
      <c r="K13" s="8">
        <v>144</v>
      </c>
      <c r="L13" s="8">
        <v>136</v>
      </c>
      <c r="N13" s="8">
        <v>145</v>
      </c>
      <c r="O13" s="101"/>
      <c r="P13" s="8">
        <v>145</v>
      </c>
      <c r="Q13" s="101"/>
      <c r="R13" s="8"/>
      <c r="S13" s="101"/>
      <c r="T13" s="8">
        <v>144</v>
      </c>
      <c r="V13" s="8">
        <v>144</v>
      </c>
      <c r="X13" s="8">
        <v>147</v>
      </c>
      <c r="Y13" s="8">
        <v>135</v>
      </c>
      <c r="AA13" s="8">
        <v>183</v>
      </c>
      <c r="AB13" s="131"/>
      <c r="AC13" s="131"/>
      <c r="AD13" s="169"/>
    </row>
    <row r="14" spans="1:30" x14ac:dyDescent="0.25">
      <c r="A14" t="s">
        <v>90</v>
      </c>
      <c r="C14" s="8">
        <v>114</v>
      </c>
      <c r="D14" s="8">
        <v>1</v>
      </c>
      <c r="E14" s="8">
        <v>27</v>
      </c>
      <c r="F14" s="8">
        <v>66</v>
      </c>
      <c r="H14" s="8">
        <v>145</v>
      </c>
      <c r="I14" s="8">
        <v>62</v>
      </c>
      <c r="K14" s="8">
        <v>176</v>
      </c>
      <c r="L14" s="8">
        <v>166</v>
      </c>
      <c r="N14" s="8">
        <v>176</v>
      </c>
      <c r="O14" s="101"/>
      <c r="P14" s="8">
        <v>184</v>
      </c>
      <c r="Q14" s="101"/>
      <c r="R14" s="8">
        <v>175</v>
      </c>
      <c r="S14" s="101"/>
      <c r="T14" s="8">
        <v>172</v>
      </c>
      <c r="U14" s="101"/>
      <c r="V14" s="8">
        <v>176</v>
      </c>
      <c r="X14" s="8">
        <v>174</v>
      </c>
      <c r="Y14" s="8">
        <v>173</v>
      </c>
      <c r="AA14" s="8">
        <v>217</v>
      </c>
      <c r="AB14" s="131"/>
      <c r="AC14" s="131"/>
      <c r="AD14" s="169"/>
    </row>
    <row r="15" spans="1:30" x14ac:dyDescent="0.25">
      <c r="A15" t="s">
        <v>91</v>
      </c>
      <c r="C15" s="8">
        <v>71</v>
      </c>
      <c r="D15" s="8">
        <v>1</v>
      </c>
      <c r="E15" s="8">
        <v>27</v>
      </c>
      <c r="F15" s="8">
        <v>37</v>
      </c>
      <c r="H15" s="8">
        <v>85</v>
      </c>
      <c r="I15" s="8">
        <v>44</v>
      </c>
      <c r="K15" s="8">
        <v>110</v>
      </c>
      <c r="L15" s="8">
        <v>105</v>
      </c>
      <c r="N15" s="8">
        <v>105</v>
      </c>
      <c r="O15" s="101"/>
      <c r="P15" s="8">
        <v>114</v>
      </c>
      <c r="Q15" s="101"/>
      <c r="R15" s="8"/>
      <c r="S15" s="101"/>
      <c r="T15" s="8">
        <v>101</v>
      </c>
      <c r="U15" s="101"/>
      <c r="V15" s="8">
        <v>109</v>
      </c>
      <c r="X15" s="8">
        <v>103</v>
      </c>
      <c r="Y15" s="8">
        <v>102</v>
      </c>
      <c r="AA15" s="8">
        <v>141</v>
      </c>
      <c r="AB15" s="131"/>
      <c r="AC15" s="131"/>
      <c r="AD15" s="169"/>
    </row>
    <row r="16" spans="1:30" x14ac:dyDescent="0.25">
      <c r="A16" t="s">
        <v>92</v>
      </c>
      <c r="C16" s="8">
        <v>64</v>
      </c>
      <c r="D16" s="8">
        <v>2</v>
      </c>
      <c r="E16" s="8">
        <v>19</v>
      </c>
      <c r="F16" s="8">
        <v>27</v>
      </c>
      <c r="H16" s="8">
        <v>80</v>
      </c>
      <c r="I16" s="8">
        <v>28</v>
      </c>
      <c r="K16" s="8">
        <v>96</v>
      </c>
      <c r="L16" s="8">
        <v>94</v>
      </c>
      <c r="N16" s="8">
        <v>98</v>
      </c>
      <c r="O16" s="101"/>
      <c r="P16" s="8">
        <v>98</v>
      </c>
      <c r="Q16" s="101"/>
      <c r="R16" s="8"/>
      <c r="S16" s="101"/>
      <c r="T16" s="8">
        <v>95</v>
      </c>
      <c r="U16" s="101"/>
      <c r="V16" s="8">
        <v>95</v>
      </c>
      <c r="X16" s="8">
        <v>94</v>
      </c>
      <c r="Y16" s="8">
        <v>93</v>
      </c>
      <c r="AA16" s="8">
        <v>113</v>
      </c>
      <c r="AB16" s="131"/>
      <c r="AC16" s="131"/>
      <c r="AD16" s="169"/>
    </row>
    <row r="17" spans="1:30" x14ac:dyDescent="0.25">
      <c r="A17" t="s">
        <v>93</v>
      </c>
      <c r="C17" s="8">
        <v>36</v>
      </c>
      <c r="D17" s="8">
        <v>1</v>
      </c>
      <c r="E17" s="8">
        <v>6</v>
      </c>
      <c r="F17" s="8">
        <v>19</v>
      </c>
      <c r="H17" s="8">
        <v>33</v>
      </c>
      <c r="I17" s="8">
        <v>23</v>
      </c>
      <c r="K17" s="8">
        <v>47</v>
      </c>
      <c r="L17" s="8">
        <v>45</v>
      </c>
      <c r="N17" s="8">
        <v>45</v>
      </c>
      <c r="O17" s="101"/>
      <c r="P17" s="8">
        <v>49</v>
      </c>
      <c r="Q17" s="101"/>
      <c r="R17" s="8"/>
      <c r="S17" s="101"/>
      <c r="T17" s="8">
        <v>45</v>
      </c>
      <c r="U17" s="101"/>
      <c r="V17" s="8">
        <v>47</v>
      </c>
      <c r="X17" s="8">
        <v>48</v>
      </c>
      <c r="Y17" s="8">
        <v>44</v>
      </c>
      <c r="AA17" s="8">
        <v>63</v>
      </c>
      <c r="AB17" s="131"/>
      <c r="AC17" s="131"/>
      <c r="AD17" s="169"/>
    </row>
    <row r="18" spans="1:30" x14ac:dyDescent="0.25">
      <c r="A18" t="s">
        <v>94</v>
      </c>
      <c r="C18" s="8">
        <v>68</v>
      </c>
      <c r="D18" s="8">
        <v>3</v>
      </c>
      <c r="E18" s="8">
        <v>20</v>
      </c>
      <c r="F18" s="8">
        <v>34</v>
      </c>
      <c r="H18" s="8">
        <v>77</v>
      </c>
      <c r="I18" s="8">
        <v>41</v>
      </c>
      <c r="K18" s="8">
        <v>103</v>
      </c>
      <c r="L18" s="8">
        <v>100</v>
      </c>
      <c r="N18" s="8">
        <v>104</v>
      </c>
      <c r="O18" s="101"/>
      <c r="P18" s="8">
        <v>105</v>
      </c>
      <c r="Q18" s="101"/>
      <c r="R18" s="8"/>
      <c r="S18" s="101"/>
      <c r="T18" s="8">
        <v>104</v>
      </c>
      <c r="U18" s="101"/>
      <c r="V18" s="8">
        <v>106</v>
      </c>
      <c r="X18" s="8">
        <v>101</v>
      </c>
      <c r="Y18" s="8">
        <v>95</v>
      </c>
      <c r="AA18" s="8">
        <v>129</v>
      </c>
      <c r="AB18" s="131"/>
      <c r="AC18" s="131"/>
      <c r="AD18" s="169"/>
    </row>
    <row r="19" spans="1:30" x14ac:dyDescent="0.25">
      <c r="A19" t="s">
        <v>95</v>
      </c>
      <c r="C19" s="8">
        <v>41</v>
      </c>
      <c r="D19" s="8">
        <v>4</v>
      </c>
      <c r="E19" s="8">
        <v>13</v>
      </c>
      <c r="F19" s="8">
        <v>19</v>
      </c>
      <c r="H19" s="8">
        <v>48</v>
      </c>
      <c r="I19" s="8">
        <v>27</v>
      </c>
      <c r="K19" s="8">
        <v>66</v>
      </c>
      <c r="L19" s="8">
        <v>68</v>
      </c>
      <c r="N19" s="8">
        <v>65</v>
      </c>
      <c r="O19" s="101"/>
      <c r="P19" s="8">
        <v>67</v>
      </c>
      <c r="Q19" s="101"/>
      <c r="R19" s="8"/>
      <c r="S19" s="101"/>
      <c r="T19" s="8">
        <v>65</v>
      </c>
      <c r="U19" s="101"/>
      <c r="V19" s="8">
        <v>64</v>
      </c>
      <c r="X19" s="8">
        <v>61</v>
      </c>
      <c r="Y19" s="8">
        <v>63</v>
      </c>
      <c r="AA19" s="8">
        <v>80</v>
      </c>
      <c r="AB19" s="131"/>
      <c r="AC19" s="131"/>
      <c r="AD19" s="169"/>
    </row>
    <row r="20" spans="1:30" x14ac:dyDescent="0.25">
      <c r="A20" t="s">
        <v>96</v>
      </c>
      <c r="C20" s="8">
        <v>39</v>
      </c>
      <c r="D20" s="8">
        <v>5</v>
      </c>
      <c r="E20" s="8">
        <v>14</v>
      </c>
      <c r="F20" s="8">
        <v>30</v>
      </c>
      <c r="H20" s="8">
        <v>67</v>
      </c>
      <c r="I20" s="8">
        <v>20</v>
      </c>
      <c r="K20" s="8">
        <v>68</v>
      </c>
      <c r="L20" s="8">
        <v>75</v>
      </c>
      <c r="N20" s="8">
        <v>76</v>
      </c>
      <c r="O20" s="101"/>
      <c r="P20" s="8">
        <v>78</v>
      </c>
      <c r="Q20" s="101"/>
      <c r="R20" s="8"/>
      <c r="S20" s="101"/>
      <c r="T20" s="8">
        <v>74</v>
      </c>
      <c r="U20" s="101"/>
      <c r="V20" s="8">
        <v>76</v>
      </c>
      <c r="X20" s="8">
        <v>71</v>
      </c>
      <c r="Y20" s="8">
        <v>69</v>
      </c>
      <c r="AA20" s="8">
        <v>91</v>
      </c>
      <c r="AB20" s="131"/>
      <c r="AC20" s="131"/>
      <c r="AD20" s="169"/>
    </row>
    <row r="21" spans="1:30" x14ac:dyDescent="0.25">
      <c r="A21" t="s">
        <v>97</v>
      </c>
      <c r="C21" s="8">
        <v>13</v>
      </c>
      <c r="D21" s="8">
        <v>0</v>
      </c>
      <c r="E21" s="8">
        <v>2</v>
      </c>
      <c r="F21" s="8">
        <v>9</v>
      </c>
      <c r="H21" s="8">
        <v>18</v>
      </c>
      <c r="I21" s="8">
        <v>6</v>
      </c>
      <c r="K21" s="8">
        <v>24</v>
      </c>
      <c r="L21" s="8">
        <v>23</v>
      </c>
      <c r="N21" s="8">
        <v>24</v>
      </c>
      <c r="O21" s="101"/>
      <c r="P21" s="8">
        <v>24</v>
      </c>
      <c r="Q21" s="101"/>
      <c r="R21" s="8"/>
      <c r="S21" s="101"/>
      <c r="T21" s="8">
        <v>24</v>
      </c>
      <c r="U21" s="101"/>
      <c r="V21" s="8">
        <v>24</v>
      </c>
      <c r="X21" s="8">
        <v>23</v>
      </c>
      <c r="Y21" s="8">
        <v>22</v>
      </c>
      <c r="AA21" s="8">
        <v>24</v>
      </c>
      <c r="AB21" s="131"/>
      <c r="AC21" s="131"/>
      <c r="AD21" s="169"/>
    </row>
    <row r="22" spans="1:30" x14ac:dyDescent="0.25">
      <c r="A22" t="s">
        <v>98</v>
      </c>
      <c r="C22" s="8">
        <v>13</v>
      </c>
      <c r="D22" s="8">
        <v>0</v>
      </c>
      <c r="E22" s="8">
        <v>3</v>
      </c>
      <c r="F22" s="8">
        <v>16</v>
      </c>
      <c r="H22" s="8">
        <v>19</v>
      </c>
      <c r="I22" s="8">
        <v>9</v>
      </c>
      <c r="K22" s="8">
        <v>28</v>
      </c>
      <c r="L22" s="8">
        <v>27</v>
      </c>
      <c r="N22" s="8">
        <v>26</v>
      </c>
      <c r="O22" s="101"/>
      <c r="P22" s="8">
        <v>26</v>
      </c>
      <c r="Q22" s="101"/>
      <c r="R22" s="8"/>
      <c r="S22" s="101"/>
      <c r="T22" s="8">
        <v>25</v>
      </c>
      <c r="U22" s="101"/>
      <c r="V22" s="8">
        <v>25</v>
      </c>
      <c r="X22" s="8">
        <v>23</v>
      </c>
      <c r="Y22" s="8">
        <v>26</v>
      </c>
      <c r="AA22" s="8">
        <v>33</v>
      </c>
      <c r="AB22" s="131"/>
      <c r="AC22" s="131"/>
      <c r="AD22" s="169"/>
    </row>
    <row r="23" spans="1:30" x14ac:dyDescent="0.25">
      <c r="A23" t="s">
        <v>99</v>
      </c>
      <c r="C23" s="8">
        <v>6</v>
      </c>
      <c r="D23" s="8">
        <v>0</v>
      </c>
      <c r="E23" s="8">
        <v>1</v>
      </c>
      <c r="F23" s="8">
        <v>5</v>
      </c>
      <c r="H23" s="8">
        <v>6</v>
      </c>
      <c r="I23" s="8">
        <v>4</v>
      </c>
      <c r="K23" s="8">
        <v>10</v>
      </c>
      <c r="L23" s="8">
        <v>9</v>
      </c>
      <c r="N23" s="8">
        <v>10</v>
      </c>
      <c r="O23" s="101"/>
      <c r="P23" s="8">
        <v>10</v>
      </c>
      <c r="Q23" s="101"/>
      <c r="R23" s="8"/>
      <c r="S23" s="101"/>
      <c r="T23" s="8">
        <v>7</v>
      </c>
      <c r="U23" s="101"/>
      <c r="V23" s="8">
        <v>11</v>
      </c>
      <c r="X23" s="8">
        <v>12</v>
      </c>
      <c r="Y23" s="8">
        <v>9</v>
      </c>
      <c r="AA23" s="8">
        <v>14</v>
      </c>
      <c r="AB23" s="131"/>
      <c r="AC23" s="131"/>
      <c r="AD23" s="169"/>
    </row>
    <row r="24" spans="1:30" x14ac:dyDescent="0.25">
      <c r="A24" t="s">
        <v>100</v>
      </c>
      <c r="C24" s="8">
        <v>21</v>
      </c>
      <c r="D24" s="8">
        <v>1</v>
      </c>
      <c r="E24" s="8">
        <v>5</v>
      </c>
      <c r="F24" s="8">
        <v>15</v>
      </c>
      <c r="H24" s="8">
        <v>26</v>
      </c>
      <c r="I24" s="8">
        <v>16</v>
      </c>
      <c r="K24" s="8">
        <v>38</v>
      </c>
      <c r="L24" s="8">
        <v>38</v>
      </c>
      <c r="N24" s="8">
        <v>39</v>
      </c>
      <c r="O24" s="101"/>
      <c r="P24" s="8">
        <v>39</v>
      </c>
      <c r="Q24" s="101"/>
      <c r="R24" s="8"/>
      <c r="S24" s="101"/>
      <c r="T24" s="8">
        <v>36</v>
      </c>
      <c r="U24" s="101"/>
      <c r="V24" s="8">
        <v>38</v>
      </c>
      <c r="X24" s="8">
        <v>36</v>
      </c>
      <c r="Y24" s="8">
        <v>34</v>
      </c>
      <c r="AA24" s="8">
        <v>47</v>
      </c>
      <c r="AB24" s="131"/>
      <c r="AC24" s="131"/>
      <c r="AD24" s="169"/>
    </row>
    <row r="25" spans="1:30" x14ac:dyDescent="0.25">
      <c r="A25" t="s">
        <v>101</v>
      </c>
      <c r="C25" s="8">
        <v>31</v>
      </c>
      <c r="D25" s="8">
        <v>0</v>
      </c>
      <c r="E25" s="8">
        <v>3</v>
      </c>
      <c r="F25" s="8">
        <v>15</v>
      </c>
      <c r="H25" s="8">
        <v>32</v>
      </c>
      <c r="I25" s="8">
        <v>16</v>
      </c>
      <c r="K25" s="8">
        <v>42</v>
      </c>
      <c r="L25" s="8">
        <v>38</v>
      </c>
      <c r="N25" s="8">
        <v>41</v>
      </c>
      <c r="O25" s="101"/>
      <c r="P25" s="8">
        <v>40</v>
      </c>
      <c r="Q25" s="101"/>
      <c r="R25" s="8"/>
      <c r="S25" s="101"/>
      <c r="T25" s="8">
        <v>38</v>
      </c>
      <c r="U25" s="101"/>
      <c r="V25" s="8">
        <v>40</v>
      </c>
      <c r="X25" s="8">
        <v>37</v>
      </c>
      <c r="Y25" s="8">
        <v>33</v>
      </c>
      <c r="AA25" s="8">
        <v>52</v>
      </c>
      <c r="AB25" s="131"/>
      <c r="AC25" s="131"/>
      <c r="AD25" s="169"/>
    </row>
    <row r="26" spans="1:30" x14ac:dyDescent="0.25">
      <c r="A26" t="s">
        <v>102</v>
      </c>
      <c r="C26" s="8">
        <v>97</v>
      </c>
      <c r="D26" s="8">
        <v>1</v>
      </c>
      <c r="E26" s="8">
        <v>27</v>
      </c>
      <c r="F26" s="8">
        <v>47</v>
      </c>
      <c r="H26" s="8">
        <v>112</v>
      </c>
      <c r="I26" s="8">
        <v>59</v>
      </c>
      <c r="K26" s="8">
        <v>145</v>
      </c>
      <c r="L26" s="8">
        <v>141</v>
      </c>
      <c r="N26" s="8">
        <v>146</v>
      </c>
      <c r="O26" s="101"/>
      <c r="P26" s="8">
        <v>150</v>
      </c>
      <c r="Q26" s="101"/>
      <c r="R26" s="8"/>
      <c r="S26" s="101"/>
      <c r="T26" s="8">
        <v>147</v>
      </c>
      <c r="U26" s="101"/>
      <c r="V26" s="8">
        <v>148</v>
      </c>
      <c r="X26" s="8">
        <v>148</v>
      </c>
      <c r="Y26" s="8">
        <v>141</v>
      </c>
      <c r="AA26" s="8">
        <v>178</v>
      </c>
      <c r="AB26" s="131"/>
      <c r="AC26" s="131"/>
      <c r="AD26" s="169"/>
    </row>
    <row r="27" spans="1:30" x14ac:dyDescent="0.25">
      <c r="A27" t="s">
        <v>103</v>
      </c>
      <c r="C27" s="8">
        <v>95</v>
      </c>
      <c r="D27" s="8">
        <v>1</v>
      </c>
      <c r="E27" s="8">
        <v>27</v>
      </c>
      <c r="F27" s="8">
        <v>46</v>
      </c>
      <c r="H27" s="8">
        <v>104</v>
      </c>
      <c r="I27" s="8">
        <v>56</v>
      </c>
      <c r="K27" s="8">
        <v>131</v>
      </c>
      <c r="L27" s="8">
        <v>131</v>
      </c>
      <c r="N27" s="8">
        <v>132</v>
      </c>
      <c r="O27" s="101"/>
      <c r="P27" s="8">
        <v>138</v>
      </c>
      <c r="Q27" s="101"/>
      <c r="R27" s="8"/>
      <c r="S27" s="101"/>
      <c r="T27" s="8">
        <v>132</v>
      </c>
      <c r="U27" s="101"/>
      <c r="V27" s="8">
        <v>134</v>
      </c>
      <c r="X27" s="8">
        <v>136</v>
      </c>
      <c r="Y27" s="8">
        <v>117</v>
      </c>
      <c r="AA27" s="8">
        <v>176</v>
      </c>
      <c r="AB27" s="131"/>
      <c r="AC27" s="131"/>
      <c r="AD27" s="169"/>
    </row>
    <row r="28" spans="1:30" x14ac:dyDescent="0.25">
      <c r="A28" t="s">
        <v>104</v>
      </c>
      <c r="C28" s="8">
        <v>102</v>
      </c>
      <c r="D28" s="8">
        <v>1</v>
      </c>
      <c r="E28" s="8">
        <v>21</v>
      </c>
      <c r="F28" s="8">
        <v>55</v>
      </c>
      <c r="H28" s="8">
        <v>110</v>
      </c>
      <c r="I28" s="8">
        <v>58</v>
      </c>
      <c r="K28" s="8">
        <v>149</v>
      </c>
      <c r="L28" s="8">
        <v>146</v>
      </c>
      <c r="N28" s="8">
        <v>137</v>
      </c>
      <c r="O28" s="101"/>
      <c r="P28" s="8">
        <v>151</v>
      </c>
      <c r="Q28" s="101"/>
      <c r="R28" s="8"/>
      <c r="S28" s="101"/>
      <c r="T28" s="8">
        <v>146</v>
      </c>
      <c r="U28" s="101"/>
      <c r="V28" s="8">
        <v>146</v>
      </c>
      <c r="X28" s="8">
        <v>144</v>
      </c>
      <c r="Y28" s="8">
        <v>136</v>
      </c>
      <c r="AA28" s="8">
        <v>185</v>
      </c>
      <c r="AB28" s="131"/>
      <c r="AC28" s="131"/>
      <c r="AD28" s="169"/>
    </row>
    <row r="29" spans="1:30" x14ac:dyDescent="0.25">
      <c r="A29" t="s">
        <v>105</v>
      </c>
      <c r="C29" s="8">
        <v>25</v>
      </c>
      <c r="D29" s="8">
        <v>4</v>
      </c>
      <c r="E29" s="8">
        <v>13</v>
      </c>
      <c r="F29" s="8">
        <v>22</v>
      </c>
      <c r="H29" s="8">
        <v>43</v>
      </c>
      <c r="I29" s="8">
        <v>18</v>
      </c>
      <c r="K29" s="8">
        <v>57</v>
      </c>
      <c r="L29" s="8">
        <v>53</v>
      </c>
      <c r="N29" s="8">
        <v>54</v>
      </c>
      <c r="O29" s="101"/>
      <c r="P29" s="8">
        <v>58</v>
      </c>
      <c r="Q29" s="101"/>
      <c r="R29" s="8"/>
      <c r="S29" s="101"/>
      <c r="T29" s="8">
        <v>54</v>
      </c>
      <c r="U29" s="101"/>
      <c r="V29" s="8">
        <v>55</v>
      </c>
      <c r="X29" s="8">
        <v>56</v>
      </c>
      <c r="Y29" s="8">
        <v>49</v>
      </c>
      <c r="AA29" s="8">
        <v>66</v>
      </c>
      <c r="AB29" s="131"/>
      <c r="AC29" s="131"/>
      <c r="AD29" s="169"/>
    </row>
    <row r="30" spans="1:30" x14ac:dyDescent="0.25">
      <c r="A30" t="s">
        <v>106</v>
      </c>
      <c r="C30" s="8">
        <v>69</v>
      </c>
      <c r="D30" s="8">
        <v>3</v>
      </c>
      <c r="E30" s="8">
        <v>28</v>
      </c>
      <c r="F30" s="8">
        <v>54</v>
      </c>
      <c r="H30" s="8">
        <v>97</v>
      </c>
      <c r="I30" s="8">
        <v>46</v>
      </c>
      <c r="K30" s="8">
        <v>126</v>
      </c>
      <c r="L30" s="8">
        <v>125</v>
      </c>
      <c r="N30" s="8">
        <v>125</v>
      </c>
      <c r="O30" s="101"/>
      <c r="P30" s="8">
        <v>132</v>
      </c>
      <c r="Q30" s="101"/>
      <c r="R30" s="8"/>
      <c r="S30" s="101"/>
      <c r="T30" s="8">
        <v>121</v>
      </c>
      <c r="U30" s="101"/>
      <c r="V30" s="8">
        <v>125</v>
      </c>
      <c r="X30" s="8">
        <v>128</v>
      </c>
      <c r="Y30" s="8">
        <v>119</v>
      </c>
      <c r="AA30" s="8">
        <v>156</v>
      </c>
      <c r="AB30" s="131"/>
      <c r="AC30" s="131"/>
      <c r="AD30" s="169"/>
    </row>
    <row r="31" spans="1:30" x14ac:dyDescent="0.25">
      <c r="A31" t="s">
        <v>107</v>
      </c>
      <c r="C31" s="8">
        <v>59</v>
      </c>
      <c r="D31" s="8">
        <v>2</v>
      </c>
      <c r="E31" s="8">
        <v>15</v>
      </c>
      <c r="F31" s="8">
        <v>33</v>
      </c>
      <c r="H31" s="8">
        <v>68</v>
      </c>
      <c r="I31" s="8">
        <v>30</v>
      </c>
      <c r="K31" s="8">
        <v>90</v>
      </c>
      <c r="L31" s="8">
        <v>85</v>
      </c>
      <c r="N31" s="8">
        <v>86</v>
      </c>
      <c r="O31" s="101"/>
      <c r="P31" s="8">
        <v>89</v>
      </c>
      <c r="Q31" s="101"/>
      <c r="R31" s="8"/>
      <c r="S31" s="101"/>
      <c r="T31" s="8">
        <v>89</v>
      </c>
      <c r="U31" s="101"/>
      <c r="V31" s="8">
        <v>86</v>
      </c>
      <c r="X31" s="8">
        <v>88</v>
      </c>
      <c r="Y31" s="8">
        <v>84</v>
      </c>
      <c r="AA31" s="8">
        <v>112</v>
      </c>
      <c r="AB31" s="132"/>
      <c r="AC31" s="132"/>
      <c r="AD31" s="170"/>
    </row>
    <row r="32" spans="1:30" ht="15.75" thickBot="1" x14ac:dyDescent="0.3"/>
    <row r="33" spans="1:30" ht="15.75" thickBot="1" x14ac:dyDescent="0.3">
      <c r="A33" s="16" t="s">
        <v>30</v>
      </c>
      <c r="B33" s="7"/>
      <c r="C33" s="10">
        <f>+SUM(C10:C31)</f>
        <v>1244</v>
      </c>
      <c r="D33" s="10">
        <f t="shared" ref="D33:Y33" si="0">+SUM(D10:D31)</f>
        <v>36</v>
      </c>
      <c r="E33" s="10">
        <f t="shared" si="0"/>
        <v>348</v>
      </c>
      <c r="F33" s="10">
        <f t="shared" si="0"/>
        <v>718</v>
      </c>
      <c r="H33" s="10">
        <f t="shared" si="0"/>
        <v>1489</v>
      </c>
      <c r="I33" s="10">
        <f t="shared" si="0"/>
        <v>756</v>
      </c>
      <c r="K33" s="10">
        <f t="shared" si="0"/>
        <v>1957</v>
      </c>
      <c r="L33" s="10">
        <f t="shared" si="0"/>
        <v>1912</v>
      </c>
      <c r="N33" s="10">
        <f t="shared" si="0"/>
        <v>1945</v>
      </c>
      <c r="P33" s="10">
        <f t="shared" si="0"/>
        <v>2012</v>
      </c>
      <c r="R33" s="10">
        <f t="shared" si="0"/>
        <v>318</v>
      </c>
      <c r="T33" s="10">
        <f t="shared" si="0"/>
        <v>1921</v>
      </c>
      <c r="V33" s="10">
        <f t="shared" si="0"/>
        <v>1961</v>
      </c>
      <c r="X33" s="10">
        <f t="shared" si="0"/>
        <v>1938</v>
      </c>
      <c r="Y33" s="10">
        <f t="shared" si="0"/>
        <v>1845</v>
      </c>
      <c r="AA33" s="10">
        <f>+SUM(AA10:AA31)</f>
        <v>2426</v>
      </c>
      <c r="AB33" s="10">
        <f>+SUM(AB10:AB31)</f>
        <v>338</v>
      </c>
      <c r="AC33" s="10">
        <f>+SUM(AC10:AC31)</f>
        <v>63</v>
      </c>
      <c r="AD33" s="10">
        <f>+SUM(AD10:AD31)</f>
        <v>1</v>
      </c>
    </row>
    <row r="34" spans="1:30" x14ac:dyDescent="0.25">
      <c r="A34" s="17" t="s">
        <v>31</v>
      </c>
      <c r="B34" s="7"/>
      <c r="C34" s="26">
        <v>207</v>
      </c>
      <c r="D34" s="26">
        <v>10</v>
      </c>
      <c r="E34" s="26">
        <v>16</v>
      </c>
      <c r="F34" s="26">
        <v>91</v>
      </c>
      <c r="H34" s="26">
        <v>231</v>
      </c>
      <c r="I34" s="26">
        <v>84</v>
      </c>
      <c r="K34" s="26">
        <v>309</v>
      </c>
      <c r="L34" s="26">
        <v>301</v>
      </c>
      <c r="N34" s="26">
        <v>301</v>
      </c>
      <c r="P34" s="26">
        <v>308</v>
      </c>
      <c r="R34" s="26">
        <v>37</v>
      </c>
      <c r="T34" s="26">
        <v>297</v>
      </c>
      <c r="V34" s="26">
        <v>289</v>
      </c>
      <c r="X34" s="26">
        <v>297</v>
      </c>
      <c r="Y34" s="26">
        <v>298</v>
      </c>
    </row>
    <row r="35" spans="1:30" x14ac:dyDescent="0.25">
      <c r="A35" s="18" t="s">
        <v>32</v>
      </c>
      <c r="B35" s="7"/>
      <c r="C35" s="27">
        <v>31</v>
      </c>
      <c r="D35" s="27">
        <v>1</v>
      </c>
      <c r="E35" s="27">
        <v>6</v>
      </c>
      <c r="F35" s="27">
        <v>21</v>
      </c>
      <c r="H35" s="27">
        <v>36</v>
      </c>
      <c r="I35" s="27">
        <v>17</v>
      </c>
      <c r="K35" s="27">
        <v>56</v>
      </c>
      <c r="L35" s="27">
        <v>50</v>
      </c>
      <c r="N35" s="27">
        <v>53</v>
      </c>
      <c r="P35" s="27">
        <v>53</v>
      </c>
      <c r="R35" s="27">
        <v>3</v>
      </c>
      <c r="T35" s="27">
        <v>49</v>
      </c>
      <c r="V35" s="27">
        <v>54</v>
      </c>
      <c r="X35" s="27">
        <v>48</v>
      </c>
      <c r="Y35" s="27">
        <v>52</v>
      </c>
    </row>
    <row r="36" spans="1:30" ht="15.75" thickBot="1" x14ac:dyDescent="0.3">
      <c r="A36" s="19" t="s">
        <v>33</v>
      </c>
      <c r="B36" s="7"/>
      <c r="C36" s="28">
        <v>0</v>
      </c>
      <c r="D36" s="28">
        <v>0</v>
      </c>
      <c r="E36" s="28">
        <v>0</v>
      </c>
      <c r="F36" s="28">
        <v>1</v>
      </c>
      <c r="G36" s="99" t="s">
        <v>338</v>
      </c>
      <c r="H36" s="28">
        <v>1</v>
      </c>
      <c r="I36" s="28">
        <v>1</v>
      </c>
      <c r="K36" s="28">
        <v>1</v>
      </c>
      <c r="L36" s="28">
        <v>1</v>
      </c>
      <c r="N36" s="28">
        <v>1</v>
      </c>
      <c r="P36" s="28">
        <v>1</v>
      </c>
      <c r="R36" s="28">
        <v>0</v>
      </c>
      <c r="T36" s="28">
        <v>1</v>
      </c>
      <c r="V36" s="28">
        <v>1</v>
      </c>
      <c r="W36" t="s">
        <v>338</v>
      </c>
      <c r="X36" s="28">
        <v>0</v>
      </c>
      <c r="Y36" s="28">
        <v>0</v>
      </c>
    </row>
    <row r="37" spans="1:30" ht="15.75" thickBot="1" x14ac:dyDescent="0.3">
      <c r="A37" s="16" t="s">
        <v>34</v>
      </c>
      <c r="B37" s="7"/>
      <c r="C37" s="10">
        <f>+SUM(C33:C36)</f>
        <v>1482</v>
      </c>
      <c r="D37" s="10">
        <f t="shared" ref="D37:Y37" si="1">+SUM(D33:D36)</f>
        <v>47</v>
      </c>
      <c r="E37" s="10">
        <f t="shared" si="1"/>
        <v>370</v>
      </c>
      <c r="F37" s="10">
        <f t="shared" si="1"/>
        <v>831</v>
      </c>
      <c r="H37" s="10">
        <f t="shared" si="1"/>
        <v>1757</v>
      </c>
      <c r="I37" s="10">
        <f t="shared" si="1"/>
        <v>858</v>
      </c>
      <c r="K37" s="10">
        <f t="shared" si="1"/>
        <v>2323</v>
      </c>
      <c r="L37" s="10">
        <f t="shared" si="1"/>
        <v>2264</v>
      </c>
      <c r="N37" s="10">
        <f t="shared" si="1"/>
        <v>2300</v>
      </c>
      <c r="P37" s="10">
        <f t="shared" si="1"/>
        <v>2374</v>
      </c>
      <c r="R37" s="10">
        <f t="shared" si="1"/>
        <v>358</v>
      </c>
      <c r="T37" s="10">
        <f t="shared" si="1"/>
        <v>2268</v>
      </c>
      <c r="V37" s="10">
        <f t="shared" si="1"/>
        <v>2305</v>
      </c>
      <c r="X37" s="10">
        <f t="shared" si="1"/>
        <v>2283</v>
      </c>
      <c r="Y37" s="10">
        <f t="shared" si="1"/>
        <v>2195</v>
      </c>
    </row>
  </sheetData>
  <mergeCells count="31">
    <mergeCell ref="AB10:AB31"/>
    <mergeCell ref="AC10:AC31"/>
    <mergeCell ref="AD10:AD31"/>
    <mergeCell ref="T3:V4"/>
    <mergeCell ref="AA6:AA8"/>
    <mergeCell ref="AB6:AB8"/>
    <mergeCell ref="AC6:AC8"/>
    <mergeCell ref="AD6:AD8"/>
    <mergeCell ref="X3:Y4"/>
    <mergeCell ref="A6:A8"/>
    <mergeCell ref="C6:C8"/>
    <mergeCell ref="E6:E8"/>
    <mergeCell ref="H6:H8"/>
    <mergeCell ref="K6:K8"/>
    <mergeCell ref="D6:D8"/>
    <mergeCell ref="F6:F8"/>
    <mergeCell ref="I6:I8"/>
    <mergeCell ref="C3:F4"/>
    <mergeCell ref="H3:L3"/>
    <mergeCell ref="N3:N4"/>
    <mergeCell ref="P3:R3"/>
    <mergeCell ref="H4:I5"/>
    <mergeCell ref="K4:L5"/>
    <mergeCell ref="L6:L8"/>
    <mergeCell ref="N6:N8"/>
    <mergeCell ref="P6:P8"/>
    <mergeCell ref="V6:V8"/>
    <mergeCell ref="Y6:Y8"/>
    <mergeCell ref="X6:X8"/>
    <mergeCell ref="R6:R8"/>
    <mergeCell ref="T6:T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3.42578125" customWidth="1"/>
    <col min="2" max="2" width="1.7109375" customWidth="1"/>
    <col min="3" max="3" width="10.7109375" customWidth="1"/>
    <col min="4" max="4" width="10.7109375" style="101" customWidth="1"/>
    <col min="5" max="5" width="9.42578125" style="101" customWidth="1"/>
    <col min="6" max="6" width="10.7109375" style="101" customWidth="1"/>
    <col min="7" max="7" width="1.7109375" style="101" customWidth="1"/>
    <col min="8" max="8" width="10.7109375" style="101" customWidth="1"/>
    <col min="9" max="9" width="1.7109375" style="101" customWidth="1"/>
    <col min="10" max="11" width="10.7109375" style="101" customWidth="1"/>
    <col min="12" max="12" width="1.7109375" style="101" customWidth="1"/>
    <col min="13" max="13" width="10.7109375" style="101" customWidth="1"/>
    <col min="14" max="14" width="1.7109375" style="101" customWidth="1"/>
    <col min="15" max="15" width="10.7109375" style="101" customWidth="1"/>
    <col min="16" max="16" width="1.7109375" style="101" customWidth="1"/>
    <col min="17" max="17" width="10.7109375" style="101" customWidth="1"/>
    <col min="18" max="18" width="1.7109375" style="101" customWidth="1"/>
    <col min="19" max="19" width="10.7109375" style="101" customWidth="1"/>
    <col min="20" max="20" width="1.7109375" style="101" customWidth="1"/>
    <col min="21" max="21" width="10.7109375" style="101" customWidth="1"/>
    <col min="22" max="22" width="1.7109375" style="101" customWidth="1"/>
    <col min="23" max="23" width="10.7109375" style="101" customWidth="1"/>
    <col min="24" max="24" width="1.7109375" style="101" customWidth="1"/>
    <col min="25" max="25" width="10.7109375" style="101" customWidth="1"/>
    <col min="26" max="26" width="1.7109375" style="101" customWidth="1"/>
    <col min="27" max="27" width="9.7109375" style="101" customWidth="1"/>
    <col min="28" max="28" width="8.5703125" style="101" customWidth="1"/>
    <col min="29" max="29" width="9.85546875" style="101" customWidth="1"/>
    <col min="30" max="42" width="13.42578125" customWidth="1"/>
  </cols>
  <sheetData>
    <row r="1" spans="1:29" x14ac:dyDescent="0.25">
      <c r="AA1" s="23"/>
      <c r="AB1" s="23"/>
      <c r="AC1" s="23"/>
    </row>
    <row r="2" spans="1:29" ht="15" customHeight="1" x14ac:dyDescent="0.25">
      <c r="C2" s="89"/>
      <c r="D2" s="89"/>
      <c r="E2" s="89"/>
      <c r="F2" s="89"/>
      <c r="G2" s="23"/>
      <c r="H2" s="149" t="s">
        <v>4</v>
      </c>
      <c r="I2" s="149"/>
      <c r="J2" s="149"/>
      <c r="K2" s="149"/>
      <c r="L2" s="23"/>
      <c r="M2" s="13"/>
      <c r="N2" s="23"/>
      <c r="O2" s="13"/>
      <c r="P2" s="23"/>
      <c r="Q2" s="13"/>
      <c r="R2" s="23"/>
      <c r="S2" s="13"/>
      <c r="T2" s="23"/>
      <c r="U2" s="13"/>
      <c r="V2" s="23"/>
      <c r="W2" s="89"/>
      <c r="X2" s="23"/>
      <c r="Y2" s="89"/>
      <c r="Z2" s="23"/>
      <c r="AA2" s="23"/>
      <c r="AB2" s="23"/>
      <c r="AC2" s="23"/>
    </row>
    <row r="3" spans="1:29" ht="15" customHeight="1" x14ac:dyDescent="0.25">
      <c r="C3" s="149" t="s">
        <v>189</v>
      </c>
      <c r="D3" s="149"/>
      <c r="E3" s="149"/>
      <c r="F3" s="149"/>
      <c r="G3" s="23"/>
      <c r="H3" s="144" t="s">
        <v>194</v>
      </c>
      <c r="I3" s="77"/>
      <c r="J3" s="105" t="s">
        <v>5</v>
      </c>
      <c r="K3" s="105"/>
      <c r="L3" s="23"/>
      <c r="M3" s="145" t="s">
        <v>208</v>
      </c>
      <c r="N3" s="23"/>
      <c r="O3" s="149" t="s">
        <v>209</v>
      </c>
      <c r="P3" s="149"/>
      <c r="Q3" s="149"/>
      <c r="R3" s="23"/>
      <c r="S3" s="145" t="s">
        <v>221</v>
      </c>
      <c r="T3" s="145"/>
      <c r="U3" s="145"/>
      <c r="V3" s="23"/>
      <c r="W3" s="149" t="s">
        <v>42</v>
      </c>
      <c r="X3" s="23"/>
      <c r="Y3" s="149" t="s">
        <v>43</v>
      </c>
      <c r="Z3" s="23"/>
      <c r="AA3" s="23"/>
      <c r="AB3" s="23"/>
      <c r="AC3" s="23"/>
    </row>
    <row r="4" spans="1:29" ht="15" customHeight="1" x14ac:dyDescent="0.25">
      <c r="C4" s="149"/>
      <c r="D4" s="149"/>
      <c r="E4" s="149"/>
      <c r="F4" s="149"/>
      <c r="G4" s="23"/>
      <c r="H4" s="144"/>
      <c r="I4" s="71"/>
      <c r="J4" s="105"/>
      <c r="K4" s="105"/>
      <c r="L4" s="23"/>
      <c r="M4" s="145"/>
      <c r="N4" s="23"/>
      <c r="O4" s="92" t="s">
        <v>240</v>
      </c>
      <c r="P4" s="23"/>
      <c r="Q4" s="92" t="s">
        <v>217</v>
      </c>
      <c r="R4" s="23"/>
      <c r="S4" s="145"/>
      <c r="T4" s="145"/>
      <c r="U4" s="145"/>
      <c r="V4" s="23"/>
      <c r="W4" s="149"/>
      <c r="X4" s="23"/>
      <c r="Y4" s="149"/>
      <c r="Z4" s="23"/>
      <c r="AA4" s="23"/>
      <c r="AB4" s="23"/>
      <c r="AC4" s="23"/>
    </row>
    <row r="5" spans="1:29" ht="5.0999999999999996" customHeight="1" thickBot="1" x14ac:dyDescent="0.3">
      <c r="C5" s="89"/>
      <c r="D5" s="89"/>
      <c r="E5" s="89"/>
      <c r="F5" s="89"/>
      <c r="G5" s="23"/>
      <c r="H5" s="13"/>
      <c r="I5" s="5"/>
      <c r="J5" s="13"/>
      <c r="K5" s="13"/>
      <c r="L5" s="23"/>
      <c r="M5" s="13"/>
      <c r="N5" s="23"/>
      <c r="O5" s="13"/>
      <c r="P5" s="23"/>
      <c r="Q5" s="13"/>
      <c r="R5" s="23"/>
      <c r="S5" s="13"/>
      <c r="T5" s="23"/>
      <c r="U5" s="13"/>
      <c r="V5" s="23"/>
      <c r="W5" s="89"/>
      <c r="X5" s="23"/>
      <c r="Y5" s="89"/>
      <c r="Z5" s="23"/>
      <c r="AA5" s="87"/>
      <c r="AB5" s="87"/>
      <c r="AC5" s="87"/>
    </row>
    <row r="6" spans="1:29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23"/>
      <c r="H6" s="110" t="str">
        <f>+'Lead Sheet (R)'!H6:H8</f>
        <v>Michael Testa</v>
      </c>
      <c r="I6" s="5"/>
      <c r="J6" s="116" t="str">
        <f>+'Lead Sheet (R)'!J6:J8</f>
        <v>Erik Simonsen</v>
      </c>
      <c r="K6" s="113" t="str">
        <f>+'Lead Sheet (R)'!K6:K8</f>
        <v>Antwan McClellan</v>
      </c>
      <c r="L6" s="23"/>
      <c r="M6" s="110" t="str">
        <f>+'Lead Sheet (R)'!AC6:AC8</f>
        <v>Joseph J. Giralo</v>
      </c>
      <c r="N6" s="23"/>
      <c r="O6" s="110" t="str">
        <f>+'Lead Sheet (R)'!AE6:AE8</f>
        <v>Frank X. Balles</v>
      </c>
      <c r="P6" s="23"/>
      <c r="Q6" s="110" t="str">
        <f>+'Lead Sheet (R)'!AI6:AI8</f>
        <v>James Bertino</v>
      </c>
      <c r="R6" s="23"/>
      <c r="S6" s="110" t="str">
        <f>+'Lead Sheet (R)'!AK6:AK8</f>
        <v>Robert Croce</v>
      </c>
      <c r="T6" s="23"/>
      <c r="U6" s="110" t="str">
        <f>+'Lead Sheet (R)'!AM6:AM8</f>
        <v>Cynthia Balles</v>
      </c>
      <c r="V6" s="23"/>
      <c r="W6" s="107" t="s">
        <v>308</v>
      </c>
      <c r="X6" s="23"/>
      <c r="Y6" s="107" t="s">
        <v>309</v>
      </c>
      <c r="Z6" s="23"/>
      <c r="AA6" s="127" t="s">
        <v>224</v>
      </c>
      <c r="AB6" s="120" t="s">
        <v>225</v>
      </c>
      <c r="AC6" s="124" t="s">
        <v>226</v>
      </c>
    </row>
    <row r="7" spans="1:29" x14ac:dyDescent="0.25">
      <c r="C7" s="134"/>
      <c r="D7" s="137"/>
      <c r="E7" s="137"/>
      <c r="F7" s="140"/>
      <c r="G7" s="23"/>
      <c r="H7" s="111"/>
      <c r="I7" s="5"/>
      <c r="J7" s="117"/>
      <c r="K7" s="114"/>
      <c r="L7" s="23"/>
      <c r="M7" s="111"/>
      <c r="N7" s="23"/>
      <c r="O7" s="111"/>
      <c r="P7" s="23"/>
      <c r="Q7" s="111"/>
      <c r="R7" s="23"/>
      <c r="S7" s="111"/>
      <c r="T7" s="23"/>
      <c r="U7" s="111"/>
      <c r="V7" s="23"/>
      <c r="W7" s="108"/>
      <c r="X7" s="23"/>
      <c r="Y7" s="108"/>
      <c r="Z7" s="23"/>
      <c r="AA7" s="128"/>
      <c r="AB7" s="121"/>
      <c r="AC7" s="125"/>
    </row>
    <row r="8" spans="1:29" ht="15.75" thickBot="1" x14ac:dyDescent="0.3">
      <c r="C8" s="135"/>
      <c r="D8" s="138"/>
      <c r="E8" s="138"/>
      <c r="F8" s="141"/>
      <c r="G8" s="23"/>
      <c r="H8" s="112"/>
      <c r="I8" s="23"/>
      <c r="J8" s="118"/>
      <c r="K8" s="115"/>
      <c r="L8" s="23"/>
      <c r="M8" s="112"/>
      <c r="N8" s="23"/>
      <c r="O8" s="112"/>
      <c r="P8" s="23"/>
      <c r="Q8" s="112"/>
      <c r="R8" s="23"/>
      <c r="S8" s="112"/>
      <c r="T8" s="23"/>
      <c r="U8" s="112"/>
      <c r="V8" s="23"/>
      <c r="W8" s="109"/>
      <c r="X8" s="23"/>
      <c r="Y8" s="109"/>
      <c r="Z8" s="23"/>
      <c r="AA8" s="129"/>
      <c r="AB8" s="122"/>
      <c r="AC8" s="126"/>
    </row>
    <row r="9" spans="1:29" ht="5.0999999999999996" customHeight="1" x14ac:dyDescent="0.25">
      <c r="C9" s="101"/>
      <c r="AA9" s="12"/>
      <c r="AB9" s="12"/>
      <c r="AC9" s="12"/>
    </row>
    <row r="10" spans="1:29" x14ac:dyDescent="0.25">
      <c r="A10" t="s">
        <v>1</v>
      </c>
      <c r="C10" s="8">
        <v>86</v>
      </c>
      <c r="D10" s="8">
        <v>2</v>
      </c>
      <c r="E10" s="8">
        <v>20</v>
      </c>
      <c r="F10" s="8">
        <v>56</v>
      </c>
      <c r="H10" s="8">
        <v>146</v>
      </c>
      <c r="J10" s="8">
        <v>145</v>
      </c>
      <c r="K10" s="8">
        <v>143</v>
      </c>
      <c r="M10" s="8">
        <v>143</v>
      </c>
      <c r="O10" s="8">
        <v>142</v>
      </c>
      <c r="Q10" s="8">
        <v>143</v>
      </c>
      <c r="S10" s="8">
        <v>142</v>
      </c>
      <c r="U10" s="8">
        <v>140</v>
      </c>
      <c r="W10" s="8">
        <v>148</v>
      </c>
      <c r="Y10" s="8">
        <v>151</v>
      </c>
      <c r="AA10" s="8">
        <v>165</v>
      </c>
      <c r="AB10" s="14">
        <v>25</v>
      </c>
      <c r="AC10" s="14">
        <v>2</v>
      </c>
    </row>
    <row r="11" spans="1:29" ht="15.75" thickBot="1" x14ac:dyDescent="0.3"/>
    <row r="12" spans="1:29" ht="15.75" thickBot="1" x14ac:dyDescent="0.3">
      <c r="A12" s="16" t="s">
        <v>30</v>
      </c>
      <c r="B12" s="7"/>
      <c r="C12" s="10">
        <f>+C10</f>
        <v>86</v>
      </c>
      <c r="D12" s="10">
        <f>+D10</f>
        <v>2</v>
      </c>
      <c r="E12" s="10">
        <f t="shared" ref="E12:Y12" si="0">+E10</f>
        <v>20</v>
      </c>
      <c r="F12" s="10">
        <f t="shared" si="0"/>
        <v>56</v>
      </c>
      <c r="H12" s="10">
        <f t="shared" si="0"/>
        <v>146</v>
      </c>
      <c r="J12" s="10">
        <f t="shared" si="0"/>
        <v>145</v>
      </c>
      <c r="K12" s="10">
        <f t="shared" si="0"/>
        <v>143</v>
      </c>
      <c r="M12" s="10">
        <f t="shared" si="0"/>
        <v>143</v>
      </c>
      <c r="O12" s="10">
        <f t="shared" si="0"/>
        <v>142</v>
      </c>
      <c r="Q12" s="10">
        <f t="shared" si="0"/>
        <v>143</v>
      </c>
      <c r="S12" s="10">
        <f t="shared" si="0"/>
        <v>142</v>
      </c>
      <c r="U12" s="10">
        <f t="shared" si="0"/>
        <v>140</v>
      </c>
      <c r="W12" s="10">
        <f t="shared" si="0"/>
        <v>148</v>
      </c>
      <c r="Y12" s="10">
        <f t="shared" si="0"/>
        <v>151</v>
      </c>
      <c r="AA12" s="10">
        <f>+SUM(AA10:AA10)</f>
        <v>165</v>
      </c>
      <c r="AB12" s="10">
        <f>+SUM(AB10:AB10)</f>
        <v>25</v>
      </c>
      <c r="AC12" s="10">
        <f>+SUM(AC10:AC10)</f>
        <v>2</v>
      </c>
    </row>
    <row r="13" spans="1:29" x14ac:dyDescent="0.25">
      <c r="A13" s="17" t="s">
        <v>31</v>
      </c>
      <c r="B13" s="7"/>
      <c r="C13" s="26">
        <v>11</v>
      </c>
      <c r="D13" s="26">
        <v>1</v>
      </c>
      <c r="E13" s="26">
        <v>3</v>
      </c>
      <c r="F13" s="26">
        <v>10</v>
      </c>
      <c r="G13" s="103"/>
      <c r="H13" s="26">
        <v>24</v>
      </c>
      <c r="I13" s="103"/>
      <c r="J13" s="26">
        <v>22</v>
      </c>
      <c r="K13" s="26">
        <v>22</v>
      </c>
      <c r="L13" s="103"/>
      <c r="M13" s="26">
        <v>24</v>
      </c>
      <c r="N13" s="103"/>
      <c r="O13" s="26">
        <v>22</v>
      </c>
      <c r="P13" s="103"/>
      <c r="Q13" s="26">
        <v>24</v>
      </c>
      <c r="R13" s="103"/>
      <c r="S13" s="26">
        <v>22</v>
      </c>
      <c r="T13" s="103"/>
      <c r="U13" s="26">
        <v>22</v>
      </c>
      <c r="V13" s="103"/>
      <c r="W13" s="26">
        <v>22</v>
      </c>
      <c r="X13" s="103"/>
      <c r="Y13" s="26">
        <v>22</v>
      </c>
      <c r="Z13" s="103"/>
    </row>
    <row r="14" spans="1:29" ht="15.75" thickBot="1" x14ac:dyDescent="0.3">
      <c r="A14" s="18" t="s">
        <v>32</v>
      </c>
      <c r="B14" s="7"/>
      <c r="C14" s="27">
        <v>2</v>
      </c>
      <c r="D14" s="27">
        <v>0</v>
      </c>
      <c r="E14" s="27">
        <v>0</v>
      </c>
      <c r="F14" s="27">
        <v>0</v>
      </c>
      <c r="G14" s="103"/>
      <c r="H14" s="27">
        <v>2</v>
      </c>
      <c r="I14" s="103"/>
      <c r="J14" s="27">
        <v>2</v>
      </c>
      <c r="K14" s="27">
        <v>2</v>
      </c>
      <c r="L14" s="103"/>
      <c r="M14" s="27">
        <v>2</v>
      </c>
      <c r="N14" s="103"/>
      <c r="O14" s="27">
        <v>1</v>
      </c>
      <c r="P14" s="103"/>
      <c r="Q14" s="27">
        <v>2</v>
      </c>
      <c r="R14" s="103"/>
      <c r="S14" s="27">
        <v>1</v>
      </c>
      <c r="T14" s="103"/>
      <c r="U14" s="27">
        <v>2</v>
      </c>
      <c r="V14" s="103"/>
      <c r="W14" s="27">
        <v>2</v>
      </c>
      <c r="X14" s="103"/>
      <c r="Y14" s="27">
        <v>2</v>
      </c>
      <c r="Z14" s="103"/>
    </row>
    <row r="15" spans="1:29" ht="15.75" thickBot="1" x14ac:dyDescent="0.3">
      <c r="A15" s="16" t="s">
        <v>34</v>
      </c>
      <c r="B15" s="7"/>
      <c r="C15" s="10">
        <f>+SUM(C12:C14)</f>
        <v>99</v>
      </c>
      <c r="D15" s="10">
        <f>+SUM(D12:D14)</f>
        <v>3</v>
      </c>
      <c r="E15" s="10">
        <f>+SUM(E12:E14)</f>
        <v>23</v>
      </c>
      <c r="F15" s="10">
        <f>+SUM(F12:F14)</f>
        <v>66</v>
      </c>
      <c r="H15" s="10">
        <f>+SUM(H12:H14)</f>
        <v>172</v>
      </c>
      <c r="J15" s="10">
        <f>+SUM(J12:J14)</f>
        <v>169</v>
      </c>
      <c r="K15" s="10">
        <f>+SUM(K12:K14)</f>
        <v>167</v>
      </c>
      <c r="M15" s="10">
        <f>+SUM(M12:M14)</f>
        <v>169</v>
      </c>
      <c r="O15" s="10">
        <f>+SUM(O12:O14)</f>
        <v>165</v>
      </c>
      <c r="Q15" s="10">
        <f>+SUM(Q12:Q14)</f>
        <v>169</v>
      </c>
      <c r="S15" s="10">
        <f>+SUM(S12:S14)</f>
        <v>165</v>
      </c>
      <c r="U15" s="10">
        <f>+SUM(U12:U14)</f>
        <v>164</v>
      </c>
      <c r="W15" s="10">
        <f>+SUM(W12:W14)</f>
        <v>172</v>
      </c>
      <c r="Y15" s="10">
        <f>+SUM(Y12:Y14)</f>
        <v>175</v>
      </c>
    </row>
  </sheetData>
  <mergeCells count="26">
    <mergeCell ref="AA6:AA8"/>
    <mergeCell ref="AB6:AB8"/>
    <mergeCell ref="AC6:AC8"/>
    <mergeCell ref="M3:M4"/>
    <mergeCell ref="O3:Q3"/>
    <mergeCell ref="H2:K2"/>
    <mergeCell ref="Y6:Y8"/>
    <mergeCell ref="H6:H8"/>
    <mergeCell ref="K6:K8"/>
    <mergeCell ref="M6:M8"/>
    <mergeCell ref="O6:O8"/>
    <mergeCell ref="S6:S8"/>
    <mergeCell ref="W3:W4"/>
    <mergeCell ref="Y3:Y4"/>
    <mergeCell ref="Q6:Q8"/>
    <mergeCell ref="U6:U8"/>
    <mergeCell ref="S3:U4"/>
    <mergeCell ref="W6:W8"/>
    <mergeCell ref="C3:F4"/>
    <mergeCell ref="D6:D8"/>
    <mergeCell ref="F6:F8"/>
    <mergeCell ref="J6:J8"/>
    <mergeCell ref="H3:H4"/>
    <mergeCell ref="C6:C8"/>
    <mergeCell ref="E6:E8"/>
    <mergeCell ref="J3:K4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3.42578125" customWidth="1"/>
    <col min="2" max="2" width="1.7109375" customWidth="1"/>
    <col min="3" max="3" width="10.7109375" customWidth="1"/>
    <col min="4" max="6" width="8.7109375" style="101" customWidth="1"/>
    <col min="7" max="7" width="1.7109375" style="23" customWidth="1"/>
    <col min="8" max="9" width="10.7109375" style="101" customWidth="1"/>
    <col min="10" max="10" width="1.7109375" style="23" customWidth="1"/>
    <col min="11" max="11" width="10.7109375" style="101" customWidth="1"/>
    <col min="12" max="12" width="9.42578125" style="101" customWidth="1"/>
    <col min="13" max="13" width="1.7109375" style="23" customWidth="1"/>
    <col min="14" max="14" width="10.7109375" style="101" customWidth="1"/>
    <col min="15" max="15" width="1.7109375" style="23" customWidth="1"/>
    <col min="16" max="16" width="8.7109375" style="101" customWidth="1"/>
    <col min="17" max="17" width="1.7109375" style="23" customWidth="1"/>
    <col min="18" max="18" width="8.7109375" style="101" customWidth="1"/>
    <col min="19" max="19" width="1.7109375" style="23" customWidth="1"/>
    <col min="20" max="20" width="8.7109375" style="101" customWidth="1"/>
    <col min="21" max="21" width="1.7109375" style="23" customWidth="1"/>
    <col min="22" max="22" width="8.7109375" style="101" customWidth="1"/>
    <col min="23" max="23" width="1.7109375" style="23" customWidth="1"/>
    <col min="24" max="24" width="10.7109375" style="101" customWidth="1"/>
    <col min="25" max="25" width="9.7109375" style="101" customWidth="1"/>
    <col min="26" max="26" width="1.7109375" style="23" customWidth="1"/>
    <col min="27" max="27" width="9.7109375" customWidth="1"/>
    <col min="28" max="28" width="8.5703125" customWidth="1"/>
    <col min="29" max="29" width="10.42578125" customWidth="1"/>
    <col min="30" max="53" width="13.42578125" customWidth="1"/>
  </cols>
  <sheetData>
    <row r="1" spans="1:29" x14ac:dyDescent="0.25">
      <c r="C1" s="23"/>
      <c r="D1" s="23"/>
      <c r="E1" s="23"/>
      <c r="F1" s="23"/>
      <c r="H1" s="23"/>
      <c r="I1" s="23"/>
      <c r="K1" s="23"/>
      <c r="L1" s="23"/>
      <c r="N1" s="23"/>
      <c r="P1" s="23"/>
      <c r="R1" s="23"/>
      <c r="T1" s="23"/>
      <c r="V1" s="23"/>
      <c r="X1" s="23"/>
      <c r="Y1" s="23"/>
      <c r="AA1" s="23"/>
      <c r="AB1" s="23"/>
      <c r="AC1" s="23"/>
    </row>
    <row r="2" spans="1:29" x14ac:dyDescent="0.25">
      <c r="C2" s="89"/>
      <c r="D2" s="89"/>
      <c r="E2" s="89"/>
      <c r="F2" s="89"/>
      <c r="H2" s="89"/>
      <c r="I2" s="89"/>
      <c r="K2" s="89"/>
      <c r="L2" s="89"/>
      <c r="N2" s="89"/>
      <c r="P2" s="89"/>
      <c r="R2" s="89"/>
      <c r="T2" s="89"/>
      <c r="V2" s="89"/>
      <c r="X2" s="89"/>
      <c r="Y2" s="89"/>
      <c r="AA2" s="23"/>
      <c r="AB2" s="23"/>
      <c r="AC2" s="23"/>
    </row>
    <row r="3" spans="1:29" ht="15" customHeight="1" x14ac:dyDescent="0.25">
      <c r="C3" s="149" t="s">
        <v>189</v>
      </c>
      <c r="D3" s="149"/>
      <c r="E3" s="149"/>
      <c r="F3" s="149"/>
      <c r="H3" s="149" t="s">
        <v>6</v>
      </c>
      <c r="I3" s="149"/>
      <c r="J3" s="149"/>
      <c r="K3" s="149"/>
      <c r="L3" s="149"/>
      <c r="N3" s="145" t="s">
        <v>208</v>
      </c>
      <c r="P3" s="149" t="s">
        <v>209</v>
      </c>
      <c r="Q3" s="149"/>
      <c r="R3" s="149"/>
      <c r="T3" s="145" t="s">
        <v>221</v>
      </c>
      <c r="U3" s="145"/>
      <c r="V3" s="145"/>
      <c r="X3" s="149" t="s">
        <v>43</v>
      </c>
      <c r="Y3" s="149"/>
      <c r="AA3" s="23"/>
      <c r="AB3" s="23"/>
      <c r="AC3" s="23"/>
    </row>
    <row r="4" spans="1:29" ht="15" customHeight="1" x14ac:dyDescent="0.25">
      <c r="C4" s="149"/>
      <c r="D4" s="149"/>
      <c r="E4" s="149"/>
      <c r="F4" s="149"/>
      <c r="G4" s="89"/>
      <c r="H4" s="105" t="s">
        <v>194</v>
      </c>
      <c r="I4" s="105"/>
      <c r="J4" s="89"/>
      <c r="K4" s="105" t="s">
        <v>5</v>
      </c>
      <c r="L4" s="105"/>
      <c r="M4" s="89"/>
      <c r="N4" s="145"/>
      <c r="O4" s="89"/>
      <c r="P4" s="92" t="s">
        <v>240</v>
      </c>
      <c r="Q4" s="89"/>
      <c r="R4" s="92" t="s">
        <v>217</v>
      </c>
      <c r="S4" s="89"/>
      <c r="T4" s="145"/>
      <c r="U4" s="145"/>
      <c r="V4" s="145"/>
      <c r="W4" s="89"/>
      <c r="X4" s="149"/>
      <c r="Y4" s="149"/>
      <c r="Z4" s="89"/>
      <c r="AA4" s="23"/>
      <c r="AB4" s="23"/>
      <c r="AC4" s="23"/>
    </row>
    <row r="5" spans="1:29" ht="5.0999999999999996" customHeight="1" thickBot="1" x14ac:dyDescent="0.3">
      <c r="C5" s="89"/>
      <c r="D5" s="89"/>
      <c r="E5" s="89"/>
      <c r="F5" s="89"/>
      <c r="G5" s="89"/>
      <c r="H5" s="105"/>
      <c r="I5" s="105"/>
      <c r="J5" s="89"/>
      <c r="K5" s="105"/>
      <c r="L5" s="105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78"/>
      <c r="AB5" s="78"/>
      <c r="AC5" s="78"/>
    </row>
    <row r="6" spans="1:29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67"/>
      <c r="H6" s="133" t="str">
        <f>+'Lead Sheet (R)'!M6:M8</f>
        <v>Vince Polistina</v>
      </c>
      <c r="I6" s="139" t="str">
        <f>+'Lead Sheet (R)'!N6:N8</f>
        <v>Seth Grossman</v>
      </c>
      <c r="J6" s="67"/>
      <c r="K6" s="133" t="str">
        <f>+'Lead Sheet (R)'!P6:P8</f>
        <v>Don Guardian</v>
      </c>
      <c r="L6" s="139" t="str">
        <f>+'Lead Sheet (R)'!Q6:Q8</f>
        <v>Claire Swift</v>
      </c>
      <c r="M6" s="67"/>
      <c r="N6" s="107" t="str">
        <f>+'Lead Sheet (R)'!AC6:AC8</f>
        <v>Joseph J. Giralo</v>
      </c>
      <c r="O6" s="67"/>
      <c r="P6" s="107" t="str">
        <f>+'Lead Sheet (R)'!AE6:AE8</f>
        <v>Frank X. Balles</v>
      </c>
      <c r="Q6" s="67"/>
      <c r="R6" s="107" t="str">
        <f>+'Lead Sheet (R)'!AI6:AI8</f>
        <v>James Bertino</v>
      </c>
      <c r="S6" s="67"/>
      <c r="T6" s="107" t="str">
        <f>+'Lead Sheet (R)'!AK6:AK8</f>
        <v>Robert Croce</v>
      </c>
      <c r="U6" s="67"/>
      <c r="V6" s="107" t="str">
        <f>+'Lead Sheet (R)'!AM6:AM8</f>
        <v>Cynthia Balles</v>
      </c>
      <c r="W6" s="67"/>
      <c r="X6" s="133" t="s">
        <v>310</v>
      </c>
      <c r="Y6" s="139" t="s">
        <v>311</v>
      </c>
      <c r="Z6" s="67"/>
      <c r="AA6" s="127" t="s">
        <v>224</v>
      </c>
      <c r="AB6" s="120" t="s">
        <v>225</v>
      </c>
      <c r="AC6" s="124" t="s">
        <v>226</v>
      </c>
    </row>
    <row r="7" spans="1:29" x14ac:dyDescent="0.25">
      <c r="C7" s="134"/>
      <c r="D7" s="137"/>
      <c r="E7" s="137"/>
      <c r="F7" s="140"/>
      <c r="G7" s="67"/>
      <c r="H7" s="134"/>
      <c r="I7" s="140"/>
      <c r="J7" s="67"/>
      <c r="K7" s="134"/>
      <c r="L7" s="140"/>
      <c r="M7" s="67"/>
      <c r="N7" s="108"/>
      <c r="O7" s="67"/>
      <c r="P7" s="108"/>
      <c r="Q7" s="67"/>
      <c r="R7" s="108"/>
      <c r="S7" s="67"/>
      <c r="T7" s="108"/>
      <c r="U7" s="67"/>
      <c r="V7" s="108"/>
      <c r="W7" s="67"/>
      <c r="X7" s="134"/>
      <c r="Y7" s="140"/>
      <c r="Z7" s="67"/>
      <c r="AA7" s="128"/>
      <c r="AB7" s="121"/>
      <c r="AC7" s="125"/>
    </row>
    <row r="8" spans="1:29" ht="15.75" thickBot="1" x14ac:dyDescent="0.3">
      <c r="C8" s="135"/>
      <c r="D8" s="138"/>
      <c r="E8" s="138"/>
      <c r="F8" s="141"/>
      <c r="G8" s="67"/>
      <c r="H8" s="135"/>
      <c r="I8" s="141"/>
      <c r="J8" s="67"/>
      <c r="K8" s="135"/>
      <c r="L8" s="141"/>
      <c r="M8" s="67"/>
      <c r="N8" s="109"/>
      <c r="O8" s="67"/>
      <c r="P8" s="109"/>
      <c r="Q8" s="67"/>
      <c r="R8" s="109"/>
      <c r="S8" s="67"/>
      <c r="T8" s="109"/>
      <c r="U8" s="67"/>
      <c r="V8" s="109"/>
      <c r="W8" s="67"/>
      <c r="X8" s="135"/>
      <c r="Y8" s="141"/>
      <c r="Z8" s="67"/>
      <c r="AA8" s="129"/>
      <c r="AB8" s="122"/>
      <c r="AC8" s="126"/>
    </row>
    <row r="9" spans="1:29" ht="5.0999999999999996" customHeight="1" x14ac:dyDescent="0.25">
      <c r="AA9" s="12"/>
      <c r="AB9" s="12"/>
      <c r="AC9" s="12"/>
    </row>
    <row r="10" spans="1:29" x14ac:dyDescent="0.25">
      <c r="A10" t="s">
        <v>16</v>
      </c>
      <c r="C10" s="8">
        <v>66</v>
      </c>
      <c r="D10" s="8">
        <v>0</v>
      </c>
      <c r="E10" s="8">
        <v>32</v>
      </c>
      <c r="F10" s="8">
        <v>39</v>
      </c>
      <c r="H10" s="8">
        <v>95</v>
      </c>
      <c r="I10" s="8">
        <v>22</v>
      </c>
      <c r="K10" s="8">
        <v>113</v>
      </c>
      <c r="L10" s="8">
        <v>112</v>
      </c>
      <c r="N10" s="8">
        <v>121</v>
      </c>
      <c r="P10" s="8">
        <v>114</v>
      </c>
      <c r="R10" s="8">
        <v>114</v>
      </c>
      <c r="T10" s="8">
        <v>115</v>
      </c>
      <c r="V10" s="8">
        <v>114</v>
      </c>
      <c r="X10" s="8">
        <v>111</v>
      </c>
      <c r="Y10" s="8">
        <v>110</v>
      </c>
      <c r="AA10" s="8">
        <v>143</v>
      </c>
      <c r="AB10" s="14">
        <v>19</v>
      </c>
      <c r="AC10" s="14">
        <v>4</v>
      </c>
    </row>
    <row r="11" spans="1:29" ht="15.75" thickBot="1" x14ac:dyDescent="0.3"/>
    <row r="12" spans="1:29" ht="15.75" thickBot="1" x14ac:dyDescent="0.3">
      <c r="A12" s="16" t="s">
        <v>30</v>
      </c>
      <c r="B12" s="7"/>
      <c r="C12" s="10">
        <f>+C10</f>
        <v>66</v>
      </c>
      <c r="D12" s="10">
        <f t="shared" ref="D12:Y12" si="0">+D10</f>
        <v>0</v>
      </c>
      <c r="E12" s="10">
        <f t="shared" si="0"/>
        <v>32</v>
      </c>
      <c r="F12" s="10">
        <f t="shared" si="0"/>
        <v>39</v>
      </c>
      <c r="H12" s="10">
        <f t="shared" si="0"/>
        <v>95</v>
      </c>
      <c r="I12" s="10">
        <f t="shared" si="0"/>
        <v>22</v>
      </c>
      <c r="K12" s="10">
        <f t="shared" si="0"/>
        <v>113</v>
      </c>
      <c r="L12" s="10">
        <f t="shared" si="0"/>
        <v>112</v>
      </c>
      <c r="N12" s="10">
        <f t="shared" si="0"/>
        <v>121</v>
      </c>
      <c r="P12" s="10">
        <f t="shared" si="0"/>
        <v>114</v>
      </c>
      <c r="R12" s="10">
        <f t="shared" si="0"/>
        <v>114</v>
      </c>
      <c r="T12" s="10">
        <f t="shared" si="0"/>
        <v>115</v>
      </c>
      <c r="V12" s="10">
        <f t="shared" si="0"/>
        <v>114</v>
      </c>
      <c r="X12" s="10">
        <f t="shared" si="0"/>
        <v>111</v>
      </c>
      <c r="Y12" s="10">
        <f t="shared" si="0"/>
        <v>110</v>
      </c>
      <c r="AA12" s="10">
        <f>+SUM(AA10:AA10)</f>
        <v>143</v>
      </c>
      <c r="AB12" s="10">
        <f>+SUM(AB10:AB10)</f>
        <v>19</v>
      </c>
      <c r="AC12" s="10">
        <f>+SUM(AC10:AC10)</f>
        <v>4</v>
      </c>
    </row>
    <row r="13" spans="1:29" x14ac:dyDescent="0.25">
      <c r="A13" s="17" t="s">
        <v>31</v>
      </c>
      <c r="B13" s="7"/>
      <c r="C13" s="26">
        <v>13</v>
      </c>
      <c r="D13" s="26">
        <v>1</v>
      </c>
      <c r="E13" s="26">
        <v>2</v>
      </c>
      <c r="F13" s="26">
        <v>3</v>
      </c>
      <c r="H13" s="26">
        <v>16</v>
      </c>
      <c r="I13" s="26">
        <v>2</v>
      </c>
      <c r="K13" s="26">
        <v>17</v>
      </c>
      <c r="L13" s="26">
        <v>17</v>
      </c>
      <c r="N13" s="26">
        <v>19</v>
      </c>
      <c r="P13" s="26">
        <v>18</v>
      </c>
      <c r="R13" s="26">
        <v>18</v>
      </c>
      <c r="T13" s="26">
        <v>18</v>
      </c>
      <c r="V13" s="26">
        <v>18</v>
      </c>
      <c r="X13" s="26">
        <v>17</v>
      </c>
      <c r="Y13" s="26">
        <v>17</v>
      </c>
    </row>
    <row r="14" spans="1:29" ht="15.75" thickBot="1" x14ac:dyDescent="0.3">
      <c r="A14" s="18" t="s">
        <v>32</v>
      </c>
      <c r="B14" s="7"/>
      <c r="C14" s="27">
        <v>1</v>
      </c>
      <c r="D14" s="27">
        <v>0</v>
      </c>
      <c r="E14" s="27">
        <v>3</v>
      </c>
      <c r="F14" s="27">
        <v>0</v>
      </c>
      <c r="H14" s="27">
        <v>3</v>
      </c>
      <c r="I14" s="27">
        <v>0</v>
      </c>
      <c r="K14" s="27">
        <v>3</v>
      </c>
      <c r="L14" s="27">
        <v>3</v>
      </c>
      <c r="N14" s="27">
        <v>3</v>
      </c>
      <c r="P14" s="27">
        <v>3</v>
      </c>
      <c r="R14" s="27">
        <v>3</v>
      </c>
      <c r="T14" s="27">
        <v>3</v>
      </c>
      <c r="V14" s="27">
        <v>3</v>
      </c>
      <c r="X14" s="27">
        <v>3</v>
      </c>
      <c r="Y14" s="27">
        <v>3</v>
      </c>
    </row>
    <row r="15" spans="1:29" ht="15.75" thickBot="1" x14ac:dyDescent="0.3">
      <c r="A15" s="16" t="s">
        <v>34</v>
      </c>
      <c r="B15" s="7"/>
      <c r="C15" s="10">
        <f>+SUM(C12:C14)</f>
        <v>80</v>
      </c>
      <c r="D15" s="10">
        <f>+SUM(D12:D14)</f>
        <v>1</v>
      </c>
      <c r="E15" s="10">
        <f>+SUM(E12:E14)</f>
        <v>37</v>
      </c>
      <c r="F15" s="10">
        <f>+SUM(F12:F14)</f>
        <v>42</v>
      </c>
      <c r="H15" s="10">
        <f>+SUM(H12:H14)</f>
        <v>114</v>
      </c>
      <c r="I15" s="10">
        <f>+SUM(I12:I14)</f>
        <v>24</v>
      </c>
      <c r="K15" s="10">
        <f>+SUM(K12:K14)</f>
        <v>133</v>
      </c>
      <c r="L15" s="10">
        <f>+SUM(L12:L14)</f>
        <v>132</v>
      </c>
      <c r="N15" s="10">
        <f>+SUM(N12:N14)</f>
        <v>143</v>
      </c>
      <c r="P15" s="10">
        <f>+SUM(P12:P14)</f>
        <v>135</v>
      </c>
      <c r="R15" s="10">
        <f>+SUM(R12:R14)</f>
        <v>135</v>
      </c>
      <c r="T15" s="10">
        <f>+SUM(T12:T14)</f>
        <v>136</v>
      </c>
      <c r="V15" s="10">
        <f>+SUM(V12:V14)</f>
        <v>135</v>
      </c>
      <c r="X15" s="10">
        <f>+SUM(X12:X14)</f>
        <v>131</v>
      </c>
      <c r="Y15" s="10">
        <f>+SUM(Y12:Y14)</f>
        <v>130</v>
      </c>
    </row>
  </sheetData>
  <mergeCells count="26">
    <mergeCell ref="AA6:AA8"/>
    <mergeCell ref="AB6:AB8"/>
    <mergeCell ref="AC6:AC8"/>
    <mergeCell ref="Y6:Y8"/>
    <mergeCell ref="L6:L8"/>
    <mergeCell ref="C3:F4"/>
    <mergeCell ref="H3:L3"/>
    <mergeCell ref="N3:N4"/>
    <mergeCell ref="P3:R3"/>
    <mergeCell ref="H4:I5"/>
    <mergeCell ref="K4:L5"/>
    <mergeCell ref="C6:C8"/>
    <mergeCell ref="E6:E8"/>
    <mergeCell ref="H6:H8"/>
    <mergeCell ref="K6:K8"/>
    <mergeCell ref="D6:D8"/>
    <mergeCell ref="F6:F8"/>
    <mergeCell ref="I6:I8"/>
    <mergeCell ref="X3:Y4"/>
    <mergeCell ref="N6:N8"/>
    <mergeCell ref="P6:P8"/>
    <mergeCell ref="R6:R8"/>
    <mergeCell ref="T6:T8"/>
    <mergeCell ref="V6:V8"/>
    <mergeCell ref="X6:X8"/>
    <mergeCell ref="T3:V4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4.42578125" customWidth="1"/>
    <col min="2" max="2" width="1.7109375" customWidth="1"/>
    <col min="3" max="3" width="8.7109375" customWidth="1"/>
    <col min="4" max="6" width="8.42578125" style="101" customWidth="1"/>
    <col min="7" max="7" width="1.7109375" style="101" customWidth="1"/>
    <col min="8" max="8" width="11.7109375" style="101" customWidth="1"/>
    <col min="9" max="9" width="1.7109375" style="101" customWidth="1"/>
    <col min="10" max="11" width="8.7109375" style="101" customWidth="1"/>
    <col min="12" max="12" width="1.7109375" style="101" customWidth="1"/>
    <col min="13" max="13" width="8.7109375" style="101" customWidth="1"/>
    <col min="14" max="14" width="1.7109375" style="101" customWidth="1"/>
    <col min="15" max="15" width="8.42578125" style="101" customWidth="1"/>
    <col min="16" max="16" width="1.7109375" style="101" customWidth="1"/>
    <col min="17" max="17" width="8.42578125" style="101" customWidth="1"/>
    <col min="18" max="18" width="1.7109375" style="101" customWidth="1"/>
    <col min="19" max="19" width="8.42578125" style="101" customWidth="1"/>
    <col min="20" max="20" width="1.7109375" style="101" customWidth="1"/>
    <col min="21" max="21" width="9.7109375" style="101" customWidth="1"/>
    <col min="22" max="22" width="8.42578125" style="101" customWidth="1"/>
    <col min="23" max="24" width="10.7109375" style="101" customWidth="1"/>
    <col min="25" max="25" width="1.7109375" customWidth="1"/>
    <col min="26" max="26" width="8.7109375" customWidth="1"/>
    <col min="27" max="27" width="8.5703125" customWidth="1"/>
    <col min="28" max="28" width="11.140625" customWidth="1"/>
    <col min="29" max="29" width="8" customWidth="1"/>
  </cols>
  <sheetData>
    <row r="1" spans="1:29" x14ac:dyDescent="0.25">
      <c r="Z1" s="23"/>
      <c r="AA1" s="23"/>
      <c r="AB1" s="23"/>
      <c r="AC1" s="23"/>
    </row>
    <row r="2" spans="1:29" ht="15" customHeight="1" x14ac:dyDescent="0.25">
      <c r="C2" s="89"/>
      <c r="D2" s="89"/>
      <c r="E2" s="89"/>
      <c r="F2" s="89"/>
      <c r="G2" s="23"/>
      <c r="H2" s="149" t="s">
        <v>35</v>
      </c>
      <c r="I2" s="149"/>
      <c r="J2" s="149"/>
      <c r="K2" s="149"/>
      <c r="L2" s="23"/>
      <c r="M2" s="89"/>
      <c r="N2" s="23"/>
      <c r="O2" s="89"/>
      <c r="P2" s="23"/>
      <c r="Q2" s="89"/>
      <c r="R2" s="23"/>
      <c r="S2" s="89"/>
      <c r="T2" s="23"/>
      <c r="U2" s="89"/>
      <c r="V2" s="89"/>
      <c r="W2" s="89"/>
      <c r="X2" s="89"/>
      <c r="Y2" s="23"/>
      <c r="Z2" s="23"/>
      <c r="AA2" s="23"/>
      <c r="AB2" s="23"/>
      <c r="AC2" s="23"/>
    </row>
    <row r="3" spans="1:29" ht="15" customHeight="1" x14ac:dyDescent="0.25">
      <c r="C3" s="149" t="s">
        <v>189</v>
      </c>
      <c r="D3" s="149"/>
      <c r="E3" s="149"/>
      <c r="F3" s="149"/>
      <c r="G3" s="23"/>
      <c r="H3" s="144" t="s">
        <v>194</v>
      </c>
      <c r="I3" s="77"/>
      <c r="J3" s="105" t="s">
        <v>5</v>
      </c>
      <c r="K3" s="105"/>
      <c r="L3" s="23"/>
      <c r="M3" s="145" t="s">
        <v>208</v>
      </c>
      <c r="N3" s="23"/>
      <c r="O3" s="92" t="s">
        <v>209</v>
      </c>
      <c r="P3" s="23"/>
      <c r="Q3" s="145" t="s">
        <v>221</v>
      </c>
      <c r="R3" s="145"/>
      <c r="S3" s="145"/>
      <c r="T3" s="23"/>
      <c r="U3" s="59"/>
      <c r="V3" s="59"/>
      <c r="W3" s="59"/>
      <c r="X3" s="59"/>
      <c r="Y3" s="23"/>
      <c r="Z3" s="23"/>
      <c r="AA3" s="23"/>
      <c r="AB3" s="23"/>
      <c r="AC3" s="23"/>
    </row>
    <row r="4" spans="1:29" ht="15" customHeight="1" x14ac:dyDescent="0.25">
      <c r="C4" s="149"/>
      <c r="D4" s="149"/>
      <c r="E4" s="149"/>
      <c r="F4" s="149"/>
      <c r="G4" s="23"/>
      <c r="H4" s="144"/>
      <c r="I4" s="71"/>
      <c r="J4" s="105"/>
      <c r="K4" s="105"/>
      <c r="L4" s="23"/>
      <c r="M4" s="145"/>
      <c r="N4" s="23"/>
      <c r="O4" s="92" t="s">
        <v>240</v>
      </c>
      <c r="P4" s="23"/>
      <c r="Q4" s="145"/>
      <c r="R4" s="145"/>
      <c r="S4" s="145"/>
      <c r="T4" s="23"/>
      <c r="U4" s="142" t="s">
        <v>43</v>
      </c>
      <c r="V4" s="142"/>
      <c r="W4" s="142"/>
      <c r="X4" s="142"/>
      <c r="Y4" s="23"/>
      <c r="Z4" s="23"/>
      <c r="AA4" s="23"/>
      <c r="AB4" s="23"/>
      <c r="AC4" s="23"/>
    </row>
    <row r="5" spans="1:29" ht="5.0999999999999996" customHeight="1" thickBot="1" x14ac:dyDescent="0.3">
      <c r="C5" s="89"/>
      <c r="D5" s="89"/>
      <c r="E5" s="89"/>
      <c r="F5" s="89"/>
      <c r="G5" s="23"/>
      <c r="H5" s="89"/>
      <c r="I5" s="23"/>
      <c r="J5" s="89"/>
      <c r="K5" s="89"/>
      <c r="L5" s="23"/>
      <c r="M5" s="89"/>
      <c r="N5" s="23"/>
      <c r="O5" s="89"/>
      <c r="P5" s="23"/>
      <c r="Q5" s="89"/>
      <c r="R5" s="23"/>
      <c r="S5" s="89"/>
      <c r="T5" s="23"/>
      <c r="U5" s="89"/>
      <c r="V5" s="89"/>
      <c r="W5" s="89"/>
      <c r="X5" s="89"/>
      <c r="Y5" s="23"/>
      <c r="Z5" s="78"/>
      <c r="AA5" s="78"/>
      <c r="AB5" s="78"/>
      <c r="AC5" s="78"/>
    </row>
    <row r="6" spans="1:29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23"/>
      <c r="H6" s="107" t="str">
        <f>+'Lead Sheet (R)'!X6:X8</f>
        <v>Christopher J. Connors</v>
      </c>
      <c r="I6" s="23"/>
      <c r="J6" s="133" t="str">
        <f>+'Lead Sheet (R)'!Z6:Z8</f>
        <v>Brian E. Rumpf</v>
      </c>
      <c r="K6" s="139" t="str">
        <f>+'Lead Sheet (R)'!AA6:AA8</f>
        <v>Dianne C. Gove</v>
      </c>
      <c r="L6" s="23"/>
      <c r="M6" s="107" t="str">
        <f>+'Lead Sheet (R)'!AC6:AC8</f>
        <v>Joseph J. Giralo</v>
      </c>
      <c r="N6" s="23"/>
      <c r="O6" s="107" t="str">
        <f>+'Lead Sheet (R)'!AE6:AE8</f>
        <v>Frank X. Balles</v>
      </c>
      <c r="P6" s="23"/>
      <c r="Q6" s="107" t="str">
        <f>+'Lead Sheet (R)'!AK6:AK8</f>
        <v>Robert Croce</v>
      </c>
      <c r="R6" s="23"/>
      <c r="S6" s="107" t="str">
        <f>+'Lead Sheet (R)'!AM6:AM8</f>
        <v>Cynthia Balles</v>
      </c>
      <c r="T6" s="23"/>
      <c r="U6" s="133" t="s">
        <v>315</v>
      </c>
      <c r="V6" s="136" t="s">
        <v>312</v>
      </c>
      <c r="W6" s="136" t="s">
        <v>313</v>
      </c>
      <c r="X6" s="139" t="s">
        <v>314</v>
      </c>
      <c r="Y6" s="23"/>
      <c r="Z6" s="127" t="s">
        <v>224</v>
      </c>
      <c r="AA6" s="120" t="s">
        <v>225</v>
      </c>
      <c r="AB6" s="120" t="s">
        <v>226</v>
      </c>
      <c r="AC6" s="124" t="s">
        <v>227</v>
      </c>
    </row>
    <row r="7" spans="1:29" x14ac:dyDescent="0.25">
      <c r="C7" s="134"/>
      <c r="D7" s="137"/>
      <c r="E7" s="137"/>
      <c r="F7" s="140"/>
      <c r="G7" s="23"/>
      <c r="H7" s="108"/>
      <c r="I7" s="23"/>
      <c r="J7" s="134"/>
      <c r="K7" s="140"/>
      <c r="L7" s="23"/>
      <c r="M7" s="108"/>
      <c r="N7" s="23"/>
      <c r="O7" s="108"/>
      <c r="P7" s="23"/>
      <c r="Q7" s="108"/>
      <c r="R7" s="23"/>
      <c r="S7" s="108"/>
      <c r="T7" s="23"/>
      <c r="U7" s="134"/>
      <c r="V7" s="137"/>
      <c r="W7" s="137"/>
      <c r="X7" s="140"/>
      <c r="Y7" s="23"/>
      <c r="Z7" s="128"/>
      <c r="AA7" s="121"/>
      <c r="AB7" s="121"/>
      <c r="AC7" s="125"/>
    </row>
    <row r="8" spans="1:29" ht="15.75" thickBot="1" x14ac:dyDescent="0.3">
      <c r="C8" s="135"/>
      <c r="D8" s="138"/>
      <c r="E8" s="138"/>
      <c r="F8" s="141"/>
      <c r="G8" s="23"/>
      <c r="H8" s="109"/>
      <c r="I8" s="23"/>
      <c r="J8" s="135"/>
      <c r="K8" s="141"/>
      <c r="L8" s="23"/>
      <c r="M8" s="109"/>
      <c r="N8" s="23"/>
      <c r="O8" s="109"/>
      <c r="P8" s="23"/>
      <c r="Q8" s="109"/>
      <c r="R8" s="23"/>
      <c r="S8" s="109"/>
      <c r="T8" s="23"/>
      <c r="U8" s="135"/>
      <c r="V8" s="138"/>
      <c r="W8" s="138"/>
      <c r="X8" s="141"/>
      <c r="Y8" s="23"/>
      <c r="Z8" s="129"/>
      <c r="AA8" s="122"/>
      <c r="AB8" s="122"/>
      <c r="AC8" s="126"/>
    </row>
    <row r="9" spans="1:29" ht="5.0999999999999996" customHeight="1" x14ac:dyDescent="0.25">
      <c r="Z9" s="12"/>
      <c r="AA9" s="12"/>
      <c r="AB9" s="12"/>
      <c r="AC9" s="12"/>
    </row>
    <row r="10" spans="1:29" x14ac:dyDescent="0.25">
      <c r="A10" t="s">
        <v>108</v>
      </c>
      <c r="C10" s="8">
        <v>52</v>
      </c>
      <c r="D10" s="8">
        <v>6</v>
      </c>
      <c r="E10" s="8">
        <v>13</v>
      </c>
      <c r="F10" s="8">
        <v>48</v>
      </c>
      <c r="H10" s="8">
        <v>100</v>
      </c>
      <c r="J10" s="8">
        <v>100</v>
      </c>
      <c r="K10" s="8">
        <v>102</v>
      </c>
      <c r="M10" s="8">
        <v>101</v>
      </c>
      <c r="O10" s="8">
        <v>104</v>
      </c>
      <c r="Q10" s="8">
        <v>101</v>
      </c>
      <c r="S10" s="8">
        <v>99</v>
      </c>
      <c r="U10" s="8">
        <v>98</v>
      </c>
      <c r="V10" s="8">
        <v>95</v>
      </c>
      <c r="W10" s="8">
        <v>88</v>
      </c>
      <c r="X10" s="8">
        <v>84</v>
      </c>
      <c r="Z10" s="8">
        <v>120</v>
      </c>
      <c r="AA10" s="130">
        <v>264</v>
      </c>
      <c r="AB10" s="130">
        <v>49</v>
      </c>
      <c r="AC10" s="168">
        <v>1</v>
      </c>
    </row>
    <row r="11" spans="1:29" x14ac:dyDescent="0.25">
      <c r="A11" t="s">
        <v>109</v>
      </c>
      <c r="C11" s="8">
        <v>84</v>
      </c>
      <c r="D11" s="8">
        <v>3</v>
      </c>
      <c r="E11" s="8">
        <v>39</v>
      </c>
      <c r="F11" s="8">
        <v>31</v>
      </c>
      <c r="H11" s="8">
        <v>137</v>
      </c>
      <c r="J11" s="8">
        <v>139</v>
      </c>
      <c r="K11" s="8">
        <v>136</v>
      </c>
      <c r="M11" s="8">
        <v>138</v>
      </c>
      <c r="O11" s="8">
        <v>138</v>
      </c>
      <c r="Q11" s="8">
        <v>136</v>
      </c>
      <c r="S11" s="8">
        <v>135</v>
      </c>
      <c r="U11" s="8">
        <v>133</v>
      </c>
      <c r="V11" s="8">
        <v>127</v>
      </c>
      <c r="W11" s="8">
        <v>122</v>
      </c>
      <c r="X11" s="8">
        <v>115</v>
      </c>
      <c r="Z11" s="8">
        <v>160</v>
      </c>
      <c r="AA11" s="131"/>
      <c r="AB11" s="131"/>
      <c r="AC11" s="169"/>
    </row>
    <row r="12" spans="1:29" x14ac:dyDescent="0.25">
      <c r="A12" t="s">
        <v>110</v>
      </c>
      <c r="C12" s="8">
        <v>83</v>
      </c>
      <c r="D12" s="8">
        <v>5</v>
      </c>
      <c r="E12" s="8">
        <v>35</v>
      </c>
      <c r="F12" s="8">
        <v>33</v>
      </c>
      <c r="H12" s="8">
        <v>128</v>
      </c>
      <c r="J12" s="8">
        <v>127</v>
      </c>
      <c r="K12" s="8">
        <v>126</v>
      </c>
      <c r="M12" s="8">
        <v>127</v>
      </c>
      <c r="O12" s="8">
        <v>129</v>
      </c>
      <c r="Q12" s="8">
        <v>126</v>
      </c>
      <c r="S12" s="8">
        <v>125</v>
      </c>
      <c r="U12" s="8">
        <v>122</v>
      </c>
      <c r="V12" s="8">
        <v>120</v>
      </c>
      <c r="W12" s="8">
        <v>114</v>
      </c>
      <c r="X12" s="8">
        <v>112</v>
      </c>
      <c r="Z12" s="8">
        <v>157</v>
      </c>
      <c r="AA12" s="131"/>
      <c r="AB12" s="131"/>
      <c r="AC12" s="169"/>
    </row>
    <row r="13" spans="1:29" x14ac:dyDescent="0.25">
      <c r="A13" t="s">
        <v>111</v>
      </c>
      <c r="C13" s="8">
        <v>37</v>
      </c>
      <c r="D13" s="8">
        <v>1</v>
      </c>
      <c r="E13" s="8">
        <v>15</v>
      </c>
      <c r="F13" s="8">
        <v>33</v>
      </c>
      <c r="H13" s="8">
        <v>72</v>
      </c>
      <c r="J13" s="8">
        <v>71</v>
      </c>
      <c r="K13" s="8">
        <v>71</v>
      </c>
      <c r="M13" s="8">
        <v>71</v>
      </c>
      <c r="O13" s="8">
        <v>70</v>
      </c>
      <c r="Q13" s="8">
        <v>71</v>
      </c>
      <c r="S13" s="8">
        <v>70</v>
      </c>
      <c r="U13" s="8">
        <v>67</v>
      </c>
      <c r="V13" s="8">
        <v>64</v>
      </c>
      <c r="W13" s="8">
        <v>64</v>
      </c>
      <c r="X13" s="8">
        <v>58</v>
      </c>
      <c r="Z13" s="8">
        <v>86</v>
      </c>
      <c r="AA13" s="131"/>
      <c r="AB13" s="131"/>
      <c r="AC13" s="169"/>
    </row>
    <row r="14" spans="1:29" x14ac:dyDescent="0.25">
      <c r="A14" t="s">
        <v>112</v>
      </c>
      <c r="C14" s="8">
        <v>26</v>
      </c>
      <c r="D14" s="8">
        <v>1</v>
      </c>
      <c r="E14" s="8">
        <v>6</v>
      </c>
      <c r="F14" s="8">
        <v>11</v>
      </c>
      <c r="H14" s="8">
        <v>38</v>
      </c>
      <c r="J14" s="8">
        <v>37</v>
      </c>
      <c r="K14" s="8">
        <v>35</v>
      </c>
      <c r="M14" s="8">
        <v>37</v>
      </c>
      <c r="O14" s="8">
        <v>38</v>
      </c>
      <c r="Q14" s="8">
        <v>36</v>
      </c>
      <c r="S14" s="8">
        <v>36</v>
      </c>
      <c r="U14" s="8">
        <v>35</v>
      </c>
      <c r="V14" s="8">
        <v>35</v>
      </c>
      <c r="W14" s="8">
        <v>34</v>
      </c>
      <c r="X14" s="8">
        <v>29</v>
      </c>
      <c r="Z14" s="8">
        <v>44</v>
      </c>
      <c r="AA14" s="131"/>
      <c r="AB14" s="131"/>
      <c r="AC14" s="169"/>
    </row>
    <row r="15" spans="1:29" x14ac:dyDescent="0.25">
      <c r="A15" t="s">
        <v>113</v>
      </c>
      <c r="C15" s="8">
        <v>37</v>
      </c>
      <c r="D15" s="8">
        <v>0</v>
      </c>
      <c r="E15" s="8">
        <v>21</v>
      </c>
      <c r="F15" s="8">
        <v>25</v>
      </c>
      <c r="H15" s="8">
        <v>73</v>
      </c>
      <c r="J15" s="8">
        <v>72</v>
      </c>
      <c r="K15" s="8">
        <v>70</v>
      </c>
      <c r="M15" s="8">
        <v>70</v>
      </c>
      <c r="O15" s="8">
        <v>73</v>
      </c>
      <c r="Q15" s="8">
        <v>70</v>
      </c>
      <c r="S15" s="8">
        <v>71</v>
      </c>
      <c r="U15" s="8">
        <v>71</v>
      </c>
      <c r="V15" s="8">
        <v>66</v>
      </c>
      <c r="W15" s="8">
        <v>63</v>
      </c>
      <c r="X15" s="8">
        <v>61</v>
      </c>
      <c r="Z15" s="8">
        <v>84</v>
      </c>
      <c r="AA15" s="131"/>
      <c r="AB15" s="131"/>
      <c r="AC15" s="169"/>
    </row>
    <row r="16" spans="1:29" x14ac:dyDescent="0.25">
      <c r="A16" t="s">
        <v>114</v>
      </c>
      <c r="C16" s="8">
        <v>35</v>
      </c>
      <c r="D16" s="8">
        <v>0</v>
      </c>
      <c r="E16" s="8">
        <v>21</v>
      </c>
      <c r="F16" s="8">
        <v>11</v>
      </c>
      <c r="H16" s="8">
        <v>55</v>
      </c>
      <c r="J16" s="8">
        <v>55</v>
      </c>
      <c r="K16" s="8">
        <v>54</v>
      </c>
      <c r="M16" s="8">
        <v>56</v>
      </c>
      <c r="O16" s="8">
        <v>53</v>
      </c>
      <c r="Q16" s="8">
        <v>54</v>
      </c>
      <c r="S16" s="8">
        <v>54</v>
      </c>
      <c r="U16" s="8">
        <v>55</v>
      </c>
      <c r="V16" s="8">
        <v>53</v>
      </c>
      <c r="W16" s="8">
        <v>53</v>
      </c>
      <c r="X16" s="8">
        <v>51</v>
      </c>
      <c r="Z16" s="8">
        <v>68</v>
      </c>
      <c r="AA16" s="131"/>
      <c r="AB16" s="131"/>
      <c r="AC16" s="169"/>
    </row>
    <row r="17" spans="1:29" x14ac:dyDescent="0.25">
      <c r="A17" t="s">
        <v>115</v>
      </c>
      <c r="C17" s="8">
        <v>66</v>
      </c>
      <c r="D17" s="8">
        <v>2</v>
      </c>
      <c r="E17" s="8">
        <v>22</v>
      </c>
      <c r="F17" s="8">
        <v>36</v>
      </c>
      <c r="H17" s="8">
        <v>104</v>
      </c>
      <c r="J17" s="8">
        <v>103</v>
      </c>
      <c r="K17" s="8">
        <v>98</v>
      </c>
      <c r="M17" s="8">
        <v>102</v>
      </c>
      <c r="O17" s="8">
        <v>104</v>
      </c>
      <c r="Q17" s="8">
        <v>100</v>
      </c>
      <c r="S17" s="8">
        <v>101</v>
      </c>
      <c r="U17" s="8">
        <v>103</v>
      </c>
      <c r="V17" s="8">
        <v>94</v>
      </c>
      <c r="W17" s="8">
        <v>92</v>
      </c>
      <c r="X17" s="8">
        <v>84</v>
      </c>
      <c r="Z17" s="8">
        <v>126</v>
      </c>
      <c r="AA17" s="131"/>
      <c r="AB17" s="131"/>
      <c r="AC17" s="169"/>
    </row>
    <row r="18" spans="1:29" x14ac:dyDescent="0.25">
      <c r="A18" t="s">
        <v>116</v>
      </c>
      <c r="C18" s="8">
        <v>81</v>
      </c>
      <c r="D18" s="8">
        <v>3</v>
      </c>
      <c r="E18" s="8">
        <v>25</v>
      </c>
      <c r="F18" s="8">
        <v>24</v>
      </c>
      <c r="H18" s="8">
        <v>112</v>
      </c>
      <c r="J18" s="8">
        <v>115</v>
      </c>
      <c r="K18" s="8">
        <v>113</v>
      </c>
      <c r="M18" s="8">
        <v>111</v>
      </c>
      <c r="O18" s="8">
        <v>116</v>
      </c>
      <c r="Q18" s="8">
        <v>113</v>
      </c>
      <c r="S18" s="8">
        <v>113</v>
      </c>
      <c r="U18" s="8">
        <v>113</v>
      </c>
      <c r="V18" s="8">
        <v>101</v>
      </c>
      <c r="W18" s="8">
        <v>97</v>
      </c>
      <c r="X18" s="8">
        <v>92</v>
      </c>
      <c r="Z18" s="8">
        <v>134</v>
      </c>
      <c r="AA18" s="131"/>
      <c r="AB18" s="131"/>
      <c r="AC18" s="169"/>
    </row>
    <row r="19" spans="1:29" x14ac:dyDescent="0.25">
      <c r="A19" t="s">
        <v>117</v>
      </c>
      <c r="C19" s="8">
        <v>23</v>
      </c>
      <c r="D19" s="8">
        <v>0</v>
      </c>
      <c r="E19" s="8">
        <v>3</v>
      </c>
      <c r="F19" s="8">
        <v>5</v>
      </c>
      <c r="H19" s="8">
        <v>26</v>
      </c>
      <c r="J19" s="8">
        <v>26</v>
      </c>
      <c r="K19" s="8">
        <v>23</v>
      </c>
      <c r="M19" s="8">
        <v>26</v>
      </c>
      <c r="O19" s="8">
        <v>25</v>
      </c>
      <c r="Q19" s="8">
        <v>25</v>
      </c>
      <c r="S19" s="8">
        <v>26</v>
      </c>
      <c r="U19" s="8">
        <v>24</v>
      </c>
      <c r="V19" s="8">
        <v>17</v>
      </c>
      <c r="W19" s="8">
        <v>17</v>
      </c>
      <c r="X19" s="8">
        <v>17</v>
      </c>
      <c r="Z19" s="8">
        <v>31</v>
      </c>
      <c r="AA19" s="131"/>
      <c r="AB19" s="131"/>
      <c r="AC19" s="169"/>
    </row>
    <row r="20" spans="1:29" x14ac:dyDescent="0.25">
      <c r="A20" t="s">
        <v>118</v>
      </c>
      <c r="C20" s="8">
        <v>22</v>
      </c>
      <c r="D20" s="8">
        <v>0</v>
      </c>
      <c r="E20" s="8">
        <v>12</v>
      </c>
      <c r="F20" s="8">
        <v>10</v>
      </c>
      <c r="H20" s="8">
        <v>32</v>
      </c>
      <c r="J20" s="8">
        <v>34</v>
      </c>
      <c r="K20" s="8">
        <v>33</v>
      </c>
      <c r="M20" s="8">
        <v>33</v>
      </c>
      <c r="O20" s="8">
        <v>34</v>
      </c>
      <c r="Q20" s="8">
        <v>33</v>
      </c>
      <c r="S20" s="8">
        <v>34</v>
      </c>
      <c r="U20" s="8">
        <v>29</v>
      </c>
      <c r="V20" s="8">
        <v>32</v>
      </c>
      <c r="W20" s="8">
        <v>27</v>
      </c>
      <c r="X20" s="8">
        <v>25</v>
      </c>
      <c r="Z20" s="8">
        <v>45</v>
      </c>
      <c r="AA20" s="131"/>
      <c r="AB20" s="131"/>
      <c r="AC20" s="169"/>
    </row>
    <row r="21" spans="1:29" x14ac:dyDescent="0.25">
      <c r="A21" t="s">
        <v>119</v>
      </c>
      <c r="C21" s="8">
        <v>32</v>
      </c>
      <c r="D21" s="8">
        <v>1</v>
      </c>
      <c r="E21" s="8">
        <v>15</v>
      </c>
      <c r="F21" s="8">
        <v>26</v>
      </c>
      <c r="H21" s="8">
        <v>59</v>
      </c>
      <c r="J21" s="8">
        <v>56</v>
      </c>
      <c r="K21" s="8">
        <v>55</v>
      </c>
      <c r="M21" s="8">
        <v>57</v>
      </c>
      <c r="O21" s="8">
        <v>60</v>
      </c>
      <c r="Q21" s="8">
        <v>57</v>
      </c>
      <c r="S21" s="8">
        <v>58</v>
      </c>
      <c r="U21" s="8">
        <v>56</v>
      </c>
      <c r="V21" s="8">
        <v>54</v>
      </c>
      <c r="W21" s="8">
        <v>50</v>
      </c>
      <c r="X21" s="8">
        <v>46</v>
      </c>
      <c r="Z21" s="8">
        <v>75</v>
      </c>
      <c r="AA21" s="131"/>
      <c r="AB21" s="131"/>
      <c r="AC21" s="169"/>
    </row>
    <row r="22" spans="1:29" x14ac:dyDescent="0.25">
      <c r="A22" t="s">
        <v>120</v>
      </c>
      <c r="C22" s="8">
        <v>45</v>
      </c>
      <c r="D22" s="8">
        <v>1</v>
      </c>
      <c r="E22" s="8">
        <v>27</v>
      </c>
      <c r="F22" s="8">
        <v>12</v>
      </c>
      <c r="H22" s="8">
        <v>68</v>
      </c>
      <c r="J22" s="8">
        <v>68</v>
      </c>
      <c r="K22" s="8">
        <v>65</v>
      </c>
      <c r="M22" s="8">
        <v>68</v>
      </c>
      <c r="O22" s="8">
        <v>68</v>
      </c>
      <c r="Q22" s="8">
        <v>65</v>
      </c>
      <c r="S22" s="8">
        <v>66</v>
      </c>
      <c r="U22" s="8">
        <v>67</v>
      </c>
      <c r="V22" s="8">
        <v>62</v>
      </c>
      <c r="W22" s="8">
        <v>61</v>
      </c>
      <c r="X22" s="8">
        <v>54</v>
      </c>
      <c r="Z22" s="8">
        <v>85</v>
      </c>
      <c r="AA22" s="131"/>
      <c r="AB22" s="131"/>
      <c r="AC22" s="169"/>
    </row>
    <row r="23" spans="1:29" x14ac:dyDescent="0.25">
      <c r="A23" t="s">
        <v>121</v>
      </c>
      <c r="C23" s="8">
        <v>98</v>
      </c>
      <c r="D23" s="8">
        <v>2</v>
      </c>
      <c r="E23" s="8">
        <v>14</v>
      </c>
      <c r="F23" s="8">
        <v>38</v>
      </c>
      <c r="H23" s="8">
        <v>136</v>
      </c>
      <c r="J23" s="8">
        <v>134</v>
      </c>
      <c r="K23" s="8">
        <v>132</v>
      </c>
      <c r="M23" s="8">
        <v>137</v>
      </c>
      <c r="O23" s="8">
        <v>137</v>
      </c>
      <c r="Q23" s="8">
        <v>134</v>
      </c>
      <c r="S23" s="8">
        <v>136</v>
      </c>
      <c r="U23" s="8">
        <v>129</v>
      </c>
      <c r="V23" s="8">
        <v>125</v>
      </c>
      <c r="W23" s="8">
        <v>118</v>
      </c>
      <c r="X23" s="8">
        <v>110</v>
      </c>
      <c r="Z23" s="8">
        <v>152</v>
      </c>
      <c r="AA23" s="131"/>
      <c r="AB23" s="131"/>
      <c r="AC23" s="169"/>
    </row>
    <row r="24" spans="1:29" x14ac:dyDescent="0.25">
      <c r="A24" t="s">
        <v>122</v>
      </c>
      <c r="C24" s="8">
        <v>57</v>
      </c>
      <c r="D24" s="8">
        <v>0</v>
      </c>
      <c r="E24" s="8">
        <v>21</v>
      </c>
      <c r="F24" s="8">
        <v>38</v>
      </c>
      <c r="H24" s="8">
        <v>97</v>
      </c>
      <c r="J24" s="8">
        <v>95</v>
      </c>
      <c r="K24" s="8">
        <v>91</v>
      </c>
      <c r="M24" s="8">
        <v>98</v>
      </c>
      <c r="O24" s="8">
        <v>99</v>
      </c>
      <c r="Q24" s="8">
        <v>95</v>
      </c>
      <c r="S24" s="8">
        <v>96</v>
      </c>
      <c r="U24" s="8">
        <v>90</v>
      </c>
      <c r="V24" s="8">
        <v>90</v>
      </c>
      <c r="W24" s="8">
        <v>88</v>
      </c>
      <c r="X24" s="8">
        <v>79</v>
      </c>
      <c r="Z24" s="8">
        <v>119</v>
      </c>
      <c r="AA24" s="131"/>
      <c r="AB24" s="131"/>
      <c r="AC24" s="169"/>
    </row>
    <row r="25" spans="1:29" x14ac:dyDescent="0.25">
      <c r="A25" t="s">
        <v>123</v>
      </c>
      <c r="C25" s="8">
        <v>24</v>
      </c>
      <c r="D25" s="8">
        <v>1</v>
      </c>
      <c r="E25" s="8">
        <v>12</v>
      </c>
      <c r="F25" s="8">
        <v>31</v>
      </c>
      <c r="H25" s="8">
        <v>57</v>
      </c>
      <c r="J25" s="8">
        <v>58</v>
      </c>
      <c r="K25" s="8">
        <v>56</v>
      </c>
      <c r="M25" s="8">
        <v>58</v>
      </c>
      <c r="O25" s="8">
        <v>58</v>
      </c>
      <c r="Q25" s="8">
        <v>58</v>
      </c>
      <c r="S25" s="8">
        <v>58</v>
      </c>
      <c r="U25" s="8">
        <v>55</v>
      </c>
      <c r="V25" s="8">
        <v>53</v>
      </c>
      <c r="W25" s="8">
        <v>51</v>
      </c>
      <c r="X25" s="8">
        <v>50</v>
      </c>
      <c r="Z25" s="8">
        <v>70</v>
      </c>
      <c r="AA25" s="131"/>
      <c r="AB25" s="131"/>
      <c r="AC25" s="169"/>
    </row>
    <row r="26" spans="1:29" x14ac:dyDescent="0.25">
      <c r="A26" t="s">
        <v>124</v>
      </c>
      <c r="C26" s="8">
        <v>39</v>
      </c>
      <c r="D26" s="8">
        <v>3</v>
      </c>
      <c r="E26" s="8">
        <v>22</v>
      </c>
      <c r="F26" s="8">
        <v>45</v>
      </c>
      <c r="H26" s="8">
        <v>97</v>
      </c>
      <c r="J26" s="8">
        <v>98</v>
      </c>
      <c r="K26" s="8">
        <v>94</v>
      </c>
      <c r="M26" s="8">
        <v>95</v>
      </c>
      <c r="O26" s="8">
        <v>97</v>
      </c>
      <c r="Q26" s="8">
        <v>95</v>
      </c>
      <c r="S26" s="8">
        <v>98</v>
      </c>
      <c r="U26" s="8">
        <v>92</v>
      </c>
      <c r="V26" s="8">
        <v>85</v>
      </c>
      <c r="W26" s="8">
        <v>85</v>
      </c>
      <c r="X26" s="8">
        <v>82</v>
      </c>
      <c r="Z26" s="8">
        <v>114</v>
      </c>
      <c r="AA26" s="132"/>
      <c r="AB26" s="132"/>
      <c r="AC26" s="170"/>
    </row>
    <row r="27" spans="1:29" ht="15.75" thickBot="1" x14ac:dyDescent="0.3"/>
    <row r="28" spans="1:29" ht="15.75" thickBot="1" x14ac:dyDescent="0.3">
      <c r="A28" s="16" t="s">
        <v>30</v>
      </c>
      <c r="B28" s="7"/>
      <c r="C28" s="10">
        <f>+SUM(C10:C26)</f>
        <v>841</v>
      </c>
      <c r="D28" s="10">
        <f t="shared" ref="D28:X28" si="0">+SUM(D10:D26)</f>
        <v>29</v>
      </c>
      <c r="E28" s="10">
        <f t="shared" si="0"/>
        <v>323</v>
      </c>
      <c r="F28" s="10">
        <f t="shared" si="0"/>
        <v>457</v>
      </c>
      <c r="H28" s="10">
        <f t="shared" si="0"/>
        <v>1391</v>
      </c>
      <c r="J28" s="10">
        <f t="shared" si="0"/>
        <v>1388</v>
      </c>
      <c r="K28" s="10">
        <f t="shared" si="0"/>
        <v>1354</v>
      </c>
      <c r="M28" s="10">
        <f t="shared" si="0"/>
        <v>1385</v>
      </c>
      <c r="O28" s="10">
        <f t="shared" si="0"/>
        <v>1403</v>
      </c>
      <c r="Q28" s="10">
        <f t="shared" si="0"/>
        <v>1369</v>
      </c>
      <c r="S28" s="10">
        <f t="shared" si="0"/>
        <v>1376</v>
      </c>
      <c r="U28" s="10">
        <f t="shared" si="0"/>
        <v>1339</v>
      </c>
      <c r="V28" s="10">
        <f t="shared" si="0"/>
        <v>1273</v>
      </c>
      <c r="W28" s="10">
        <f t="shared" si="0"/>
        <v>1224</v>
      </c>
      <c r="X28" s="10">
        <f t="shared" si="0"/>
        <v>1149</v>
      </c>
      <c r="Z28" s="10">
        <f>+SUM(Z10:Z26)</f>
        <v>1670</v>
      </c>
      <c r="AA28" s="10">
        <f>+SUM(AA10:AA26)</f>
        <v>264</v>
      </c>
      <c r="AB28" s="10">
        <f>+SUM(AB10:AB26)</f>
        <v>49</v>
      </c>
      <c r="AC28" s="10">
        <f>+SUM(AC10:AC26)</f>
        <v>1</v>
      </c>
    </row>
    <row r="29" spans="1:29" x14ac:dyDescent="0.25">
      <c r="A29" s="17" t="s">
        <v>31</v>
      </c>
      <c r="B29" s="7"/>
      <c r="C29" s="26">
        <v>179</v>
      </c>
      <c r="D29" s="26">
        <v>6</v>
      </c>
      <c r="E29" s="26">
        <v>17</v>
      </c>
      <c r="F29" s="26">
        <v>54</v>
      </c>
      <c r="G29" s="103"/>
      <c r="H29" s="26">
        <v>230</v>
      </c>
      <c r="I29" s="103"/>
      <c r="J29" s="26">
        <v>227</v>
      </c>
      <c r="K29" s="26">
        <v>234</v>
      </c>
      <c r="L29" s="103"/>
      <c r="M29" s="26">
        <v>232</v>
      </c>
      <c r="N29" s="103"/>
      <c r="O29" s="26">
        <v>230</v>
      </c>
      <c r="P29" s="103"/>
      <c r="Q29" s="26">
        <v>228</v>
      </c>
      <c r="R29" s="103"/>
      <c r="S29" s="26">
        <v>228</v>
      </c>
      <c r="T29" s="103"/>
      <c r="U29" s="26">
        <v>225</v>
      </c>
      <c r="V29" s="26">
        <v>228</v>
      </c>
      <c r="W29" s="26">
        <v>223</v>
      </c>
      <c r="X29" s="26">
        <v>216</v>
      </c>
      <c r="Y29" s="47"/>
    </row>
    <row r="30" spans="1:29" x14ac:dyDescent="0.25">
      <c r="A30" s="18" t="s">
        <v>32</v>
      </c>
      <c r="B30" s="7"/>
      <c r="C30" s="27">
        <v>17</v>
      </c>
      <c r="D30" s="27">
        <v>0</v>
      </c>
      <c r="E30" s="27">
        <v>11</v>
      </c>
      <c r="F30" s="27">
        <v>17</v>
      </c>
      <c r="G30" s="103"/>
      <c r="H30" s="27">
        <v>42</v>
      </c>
      <c r="I30" s="103"/>
      <c r="J30" s="27">
        <v>41</v>
      </c>
      <c r="K30" s="27">
        <v>40</v>
      </c>
      <c r="L30" s="103"/>
      <c r="M30" s="27">
        <v>40</v>
      </c>
      <c r="N30" s="103"/>
      <c r="O30" s="27">
        <v>39</v>
      </c>
      <c r="P30" s="103"/>
      <c r="Q30" s="27">
        <v>34</v>
      </c>
      <c r="R30" s="103"/>
      <c r="S30" s="27">
        <v>38</v>
      </c>
      <c r="T30" s="103"/>
      <c r="U30" s="27">
        <v>38</v>
      </c>
      <c r="V30" s="27">
        <v>36</v>
      </c>
      <c r="W30" s="27">
        <v>35</v>
      </c>
      <c r="X30" s="27">
        <v>35</v>
      </c>
      <c r="Y30" s="47"/>
    </row>
    <row r="31" spans="1:29" ht="15.75" thickBot="1" x14ac:dyDescent="0.3">
      <c r="A31" s="19" t="s">
        <v>33</v>
      </c>
      <c r="B31" s="7"/>
      <c r="C31" s="28">
        <v>1</v>
      </c>
      <c r="D31" s="28">
        <v>0</v>
      </c>
      <c r="E31" s="28">
        <v>0</v>
      </c>
      <c r="F31" s="28">
        <v>0</v>
      </c>
      <c r="G31" s="103"/>
      <c r="H31" s="28">
        <v>1</v>
      </c>
      <c r="I31" s="103"/>
      <c r="J31" s="28">
        <v>0</v>
      </c>
      <c r="K31" s="28">
        <v>0</v>
      </c>
      <c r="L31" s="103"/>
      <c r="M31" s="28">
        <v>1</v>
      </c>
      <c r="N31" s="103"/>
      <c r="O31" s="28">
        <v>1</v>
      </c>
      <c r="P31" s="103"/>
      <c r="Q31" s="28">
        <v>0</v>
      </c>
      <c r="R31" s="103"/>
      <c r="S31" s="28">
        <v>1</v>
      </c>
      <c r="T31" s="103"/>
      <c r="U31" s="28">
        <v>0</v>
      </c>
      <c r="V31" s="28">
        <v>0</v>
      </c>
      <c r="W31" s="28">
        <v>0</v>
      </c>
      <c r="X31" s="28">
        <v>0</v>
      </c>
      <c r="Y31" s="47"/>
    </row>
    <row r="32" spans="1:29" ht="15.75" thickBot="1" x14ac:dyDescent="0.3">
      <c r="A32" s="16" t="s">
        <v>34</v>
      </c>
      <c r="B32" s="7"/>
      <c r="C32" s="10">
        <f>+SUM(C28:C31)</f>
        <v>1038</v>
      </c>
      <c r="D32" s="10">
        <f t="shared" ref="D32:X32" si="1">+SUM(D28:D31)</f>
        <v>35</v>
      </c>
      <c r="E32" s="10">
        <f t="shared" si="1"/>
        <v>351</v>
      </c>
      <c r="F32" s="10">
        <f t="shared" si="1"/>
        <v>528</v>
      </c>
      <c r="H32" s="10">
        <f t="shared" si="1"/>
        <v>1664</v>
      </c>
      <c r="J32" s="10">
        <f t="shared" si="1"/>
        <v>1656</v>
      </c>
      <c r="K32" s="10">
        <f t="shared" si="1"/>
        <v>1628</v>
      </c>
      <c r="M32" s="10">
        <f t="shared" si="1"/>
        <v>1658</v>
      </c>
      <c r="O32" s="10">
        <f t="shared" si="1"/>
        <v>1673</v>
      </c>
      <c r="Q32" s="10">
        <f t="shared" si="1"/>
        <v>1631</v>
      </c>
      <c r="S32" s="10">
        <f t="shared" si="1"/>
        <v>1643</v>
      </c>
      <c r="U32" s="10">
        <f t="shared" si="1"/>
        <v>1602</v>
      </c>
      <c r="V32" s="10">
        <f t="shared" si="1"/>
        <v>1537</v>
      </c>
      <c r="W32" s="10">
        <f t="shared" si="1"/>
        <v>1482</v>
      </c>
      <c r="X32" s="10">
        <f t="shared" si="1"/>
        <v>1400</v>
      </c>
    </row>
  </sheetData>
  <mergeCells count="29">
    <mergeCell ref="Q3:S4"/>
    <mergeCell ref="AB10:AB26"/>
    <mergeCell ref="AA10:AA26"/>
    <mergeCell ref="AC10:AC26"/>
    <mergeCell ref="U4:X4"/>
    <mergeCell ref="W6:W8"/>
    <mergeCell ref="Z6:Z8"/>
    <mergeCell ref="AA6:AA8"/>
    <mergeCell ref="AB6:AB8"/>
    <mergeCell ref="AC6:AC8"/>
    <mergeCell ref="X6:X8"/>
    <mergeCell ref="S6:S8"/>
    <mergeCell ref="U6:U8"/>
    <mergeCell ref="V6:V8"/>
    <mergeCell ref="C6:C8"/>
    <mergeCell ref="E6:E8"/>
    <mergeCell ref="H6:H8"/>
    <mergeCell ref="K6:K8"/>
    <mergeCell ref="M6:M8"/>
    <mergeCell ref="O6:O8"/>
    <mergeCell ref="D6:D8"/>
    <mergeCell ref="F6:F8"/>
    <mergeCell ref="J6:J8"/>
    <mergeCell ref="Q6:Q8"/>
    <mergeCell ref="J3:K4"/>
    <mergeCell ref="C3:F4"/>
    <mergeCell ref="H2:K2"/>
    <mergeCell ref="H3:H4"/>
    <mergeCell ref="M3:M4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3" customWidth="1"/>
    <col min="2" max="2" width="1.7109375" customWidth="1"/>
    <col min="3" max="3" width="8.7109375" customWidth="1"/>
    <col min="4" max="6" width="8.42578125" style="101" customWidth="1"/>
    <col min="7" max="7" width="1.7109375" style="101" customWidth="1"/>
    <col min="8" max="9" width="8.7109375" style="101" customWidth="1"/>
    <col min="10" max="10" width="1.7109375" style="101" customWidth="1"/>
    <col min="11" max="11" width="8.7109375" style="101" customWidth="1"/>
    <col min="12" max="12" width="8.42578125" style="101" customWidth="1"/>
    <col min="13" max="13" width="1.7109375" style="101" customWidth="1"/>
    <col min="14" max="14" width="10.7109375" style="101" customWidth="1"/>
    <col min="15" max="15" width="1.7109375" style="101" customWidth="1"/>
    <col min="16" max="16" width="8.7109375" style="101" customWidth="1"/>
    <col min="17" max="17" width="1.7109375" style="101" customWidth="1"/>
    <col min="18" max="18" width="8.7109375" style="101" customWidth="1"/>
    <col min="19" max="19" width="1.7109375" style="101" customWidth="1"/>
    <col min="20" max="20" width="8.7109375" style="101" customWidth="1"/>
    <col min="21" max="21" width="1.7109375" style="101" customWidth="1"/>
    <col min="22" max="22" width="8.7109375" style="101" customWidth="1"/>
    <col min="23" max="23" width="1.7109375" style="101" customWidth="1"/>
    <col min="24" max="25" width="8.7109375" style="101" customWidth="1"/>
    <col min="26" max="26" width="1.7109375" customWidth="1"/>
    <col min="27" max="27" width="8.7109375" customWidth="1"/>
    <col min="28" max="28" width="8.5703125" customWidth="1"/>
    <col min="29" max="29" width="11.140625" customWidth="1"/>
    <col min="30" max="30" width="8.140625" customWidth="1"/>
    <col min="31" max="38" width="13.42578125" customWidth="1"/>
  </cols>
  <sheetData>
    <row r="1" spans="1:30" x14ac:dyDescent="0.25">
      <c r="AA1" s="23"/>
      <c r="AB1" s="23"/>
      <c r="AC1" s="23"/>
      <c r="AD1" s="23"/>
    </row>
    <row r="2" spans="1:30" ht="15" customHeight="1" x14ac:dyDescent="0.25">
      <c r="C2" s="89"/>
      <c r="D2" s="89"/>
      <c r="E2" s="89"/>
      <c r="F2" s="89"/>
      <c r="G2" s="23"/>
      <c r="H2" s="89"/>
      <c r="I2" s="89"/>
      <c r="J2" s="23"/>
      <c r="K2" s="89"/>
      <c r="L2" s="89"/>
      <c r="M2" s="23"/>
      <c r="N2" s="89"/>
      <c r="O2" s="23"/>
      <c r="P2" s="89"/>
      <c r="Q2" s="23"/>
      <c r="R2" s="89"/>
      <c r="S2" s="23"/>
      <c r="T2" s="89"/>
      <c r="U2" s="23"/>
      <c r="V2" s="89"/>
      <c r="W2" s="23"/>
      <c r="X2" s="89"/>
      <c r="Y2" s="89"/>
      <c r="Z2" s="23"/>
      <c r="AA2" s="23"/>
      <c r="AB2" s="23"/>
      <c r="AC2" s="23"/>
      <c r="AD2" s="23"/>
    </row>
    <row r="3" spans="1:30" ht="15" customHeight="1" x14ac:dyDescent="0.25">
      <c r="C3" s="149" t="s">
        <v>189</v>
      </c>
      <c r="D3" s="149"/>
      <c r="E3" s="149"/>
      <c r="F3" s="149"/>
      <c r="G3" s="23"/>
      <c r="H3" s="149" t="s">
        <v>6</v>
      </c>
      <c r="I3" s="149"/>
      <c r="J3" s="149"/>
      <c r="K3" s="149"/>
      <c r="L3" s="149"/>
      <c r="M3" s="23"/>
      <c r="N3" s="145" t="s">
        <v>208</v>
      </c>
      <c r="O3" s="23"/>
      <c r="P3" s="149" t="s">
        <v>209</v>
      </c>
      <c r="Q3" s="149"/>
      <c r="R3" s="149"/>
      <c r="S3" s="23"/>
      <c r="T3" s="145" t="s">
        <v>221</v>
      </c>
      <c r="U3" s="145"/>
      <c r="V3" s="145"/>
      <c r="W3" s="23"/>
      <c r="X3" s="149" t="s">
        <v>78</v>
      </c>
      <c r="Y3" s="149"/>
      <c r="Z3" s="23"/>
      <c r="AA3" s="23"/>
      <c r="AB3" s="23"/>
      <c r="AC3" s="23"/>
      <c r="AD3" s="23"/>
    </row>
    <row r="4" spans="1:30" ht="15" customHeight="1" x14ac:dyDescent="0.25">
      <c r="C4" s="149"/>
      <c r="D4" s="149"/>
      <c r="E4" s="149"/>
      <c r="F4" s="149"/>
      <c r="G4" s="23"/>
      <c r="H4" s="105" t="s">
        <v>194</v>
      </c>
      <c r="I4" s="105"/>
      <c r="J4" s="23"/>
      <c r="K4" s="105" t="s">
        <v>5</v>
      </c>
      <c r="L4" s="105"/>
      <c r="M4" s="23"/>
      <c r="N4" s="145"/>
      <c r="O4" s="23"/>
      <c r="P4" s="92" t="s">
        <v>240</v>
      </c>
      <c r="Q4" s="23"/>
      <c r="R4" s="92" t="s">
        <v>217</v>
      </c>
      <c r="S4" s="23"/>
      <c r="T4" s="145"/>
      <c r="U4" s="145"/>
      <c r="V4" s="145"/>
      <c r="W4" s="23"/>
      <c r="X4" s="149"/>
      <c r="Y4" s="149"/>
      <c r="Z4" s="23"/>
      <c r="AA4" s="23"/>
      <c r="AB4" s="23"/>
      <c r="AC4" s="23"/>
      <c r="AD4" s="23"/>
    </row>
    <row r="5" spans="1:30" ht="5.0999999999999996" customHeight="1" thickBot="1" x14ac:dyDescent="0.3">
      <c r="C5" s="89"/>
      <c r="D5" s="89"/>
      <c r="E5" s="89"/>
      <c r="F5" s="89"/>
      <c r="G5" s="23"/>
      <c r="H5" s="105"/>
      <c r="I5" s="105"/>
      <c r="J5" s="23"/>
      <c r="K5" s="105"/>
      <c r="L5" s="105"/>
      <c r="M5" s="23"/>
      <c r="N5" s="89"/>
      <c r="O5" s="23"/>
      <c r="P5" s="89"/>
      <c r="Q5" s="23"/>
      <c r="R5" s="89"/>
      <c r="S5" s="23"/>
      <c r="T5" s="89"/>
      <c r="U5" s="23"/>
      <c r="V5" s="89"/>
      <c r="W5" s="23"/>
      <c r="X5" s="89"/>
      <c r="Y5" s="89"/>
      <c r="Z5" s="23"/>
      <c r="AA5" s="78"/>
      <c r="AB5" s="78"/>
      <c r="AC5" s="78"/>
      <c r="AD5" s="78"/>
    </row>
    <row r="6" spans="1:30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23"/>
      <c r="H6" s="133" t="str">
        <f>+'Lead Sheet (R)'!M6:M8</f>
        <v>Vince Polistina</v>
      </c>
      <c r="I6" s="139" t="str">
        <f>+'Lead Sheet (R)'!N6:N8</f>
        <v>Seth Grossman</v>
      </c>
      <c r="J6" s="23"/>
      <c r="K6" s="133" t="str">
        <f>+'Lead Sheet (R)'!P6:P8</f>
        <v>Don Guardian</v>
      </c>
      <c r="L6" s="139" t="str">
        <f>+'Lead Sheet (R)'!Q6:Q8</f>
        <v>Claire Swift</v>
      </c>
      <c r="M6" s="23"/>
      <c r="N6" s="107" t="str">
        <f>+'Lead Sheet (R)'!AC6:AC8</f>
        <v>Joseph J. Giralo</v>
      </c>
      <c r="O6" s="23"/>
      <c r="P6" s="107" t="str">
        <f>+'Lead Sheet (R)'!AE6:AE8</f>
        <v>Frank X. Balles</v>
      </c>
      <c r="Q6" s="23"/>
      <c r="R6" s="107" t="str">
        <f>+'Lead Sheet (R)'!AI6:AI8</f>
        <v>James Bertino</v>
      </c>
      <c r="S6" s="23"/>
      <c r="T6" s="107" t="str">
        <f>+'Lead Sheet (R)'!AK6:AK8</f>
        <v>Robert Croce</v>
      </c>
      <c r="U6" s="23"/>
      <c r="V6" s="107" t="str">
        <f>+'Lead Sheet (R)'!AM6:AM8</f>
        <v>Cynthia Balles</v>
      </c>
      <c r="W6" s="23"/>
      <c r="X6" s="133" t="s">
        <v>316</v>
      </c>
      <c r="Y6" s="139" t="s">
        <v>317</v>
      </c>
      <c r="Z6" s="23"/>
      <c r="AA6" s="127" t="s">
        <v>224</v>
      </c>
      <c r="AB6" s="120" t="s">
        <v>225</v>
      </c>
      <c r="AC6" s="120" t="s">
        <v>226</v>
      </c>
      <c r="AD6" s="124" t="s">
        <v>227</v>
      </c>
    </row>
    <row r="7" spans="1:30" x14ac:dyDescent="0.25">
      <c r="C7" s="134"/>
      <c r="D7" s="137"/>
      <c r="E7" s="137"/>
      <c r="F7" s="140"/>
      <c r="G7" s="23"/>
      <c r="H7" s="134"/>
      <c r="I7" s="140"/>
      <c r="J7" s="23"/>
      <c r="K7" s="134"/>
      <c r="L7" s="140"/>
      <c r="M7" s="23"/>
      <c r="N7" s="108"/>
      <c r="O7" s="23"/>
      <c r="P7" s="108"/>
      <c r="Q7" s="23"/>
      <c r="R7" s="108"/>
      <c r="S7" s="23"/>
      <c r="T7" s="108"/>
      <c r="U7" s="23"/>
      <c r="V7" s="108"/>
      <c r="W7" s="23"/>
      <c r="X7" s="134"/>
      <c r="Y7" s="140"/>
      <c r="Z7" s="23"/>
      <c r="AA7" s="128"/>
      <c r="AB7" s="121"/>
      <c r="AC7" s="121"/>
      <c r="AD7" s="125"/>
    </row>
    <row r="8" spans="1:30" ht="15.75" thickBot="1" x14ac:dyDescent="0.3">
      <c r="C8" s="135"/>
      <c r="D8" s="138"/>
      <c r="E8" s="138"/>
      <c r="F8" s="141"/>
      <c r="G8" s="23"/>
      <c r="H8" s="135"/>
      <c r="I8" s="141"/>
      <c r="J8" s="23"/>
      <c r="K8" s="135"/>
      <c r="L8" s="141"/>
      <c r="M8" s="23"/>
      <c r="N8" s="109"/>
      <c r="O8" s="23"/>
      <c r="P8" s="109"/>
      <c r="Q8" s="23"/>
      <c r="R8" s="109"/>
      <c r="S8" s="23"/>
      <c r="T8" s="109"/>
      <c r="U8" s="23"/>
      <c r="V8" s="109"/>
      <c r="W8" s="23"/>
      <c r="X8" s="135"/>
      <c r="Y8" s="141"/>
      <c r="Z8" s="23"/>
      <c r="AA8" s="129"/>
      <c r="AB8" s="122"/>
      <c r="AC8" s="122"/>
      <c r="AD8" s="126"/>
    </row>
    <row r="9" spans="1:30" ht="5.0999999999999996" customHeight="1" x14ac:dyDescent="0.25">
      <c r="AA9" s="12"/>
      <c r="AB9" s="12"/>
      <c r="AC9" s="12"/>
      <c r="AD9" s="12"/>
    </row>
    <row r="10" spans="1:30" x14ac:dyDescent="0.25">
      <c r="A10" t="s">
        <v>125</v>
      </c>
      <c r="C10" s="8">
        <v>32</v>
      </c>
      <c r="D10" s="8">
        <v>0</v>
      </c>
      <c r="E10" s="8">
        <v>13</v>
      </c>
      <c r="F10" s="8">
        <v>29</v>
      </c>
      <c r="H10" s="8">
        <v>48</v>
      </c>
      <c r="I10" s="8">
        <v>27</v>
      </c>
      <c r="K10" s="8">
        <v>65</v>
      </c>
      <c r="L10" s="8">
        <v>63</v>
      </c>
      <c r="N10" s="8">
        <v>68</v>
      </c>
      <c r="P10" s="8">
        <v>68</v>
      </c>
      <c r="R10" s="8">
        <v>67</v>
      </c>
      <c r="T10" s="8">
        <v>68</v>
      </c>
      <c r="V10" s="8">
        <v>68</v>
      </c>
      <c r="X10" s="8">
        <v>69</v>
      </c>
      <c r="Y10" s="8">
        <v>64</v>
      </c>
      <c r="AA10" s="8">
        <v>76</v>
      </c>
      <c r="AB10" s="130">
        <v>184</v>
      </c>
      <c r="AC10" s="130">
        <v>23</v>
      </c>
      <c r="AD10" s="168">
        <v>1</v>
      </c>
    </row>
    <row r="11" spans="1:30" x14ac:dyDescent="0.25">
      <c r="A11" t="s">
        <v>126</v>
      </c>
      <c r="C11" s="8">
        <v>76</v>
      </c>
      <c r="D11" s="8">
        <v>3</v>
      </c>
      <c r="E11" s="8">
        <v>27</v>
      </c>
      <c r="F11" s="8">
        <v>55</v>
      </c>
      <c r="H11" s="8">
        <v>106</v>
      </c>
      <c r="I11" s="8">
        <v>42</v>
      </c>
      <c r="K11" s="8">
        <v>139</v>
      </c>
      <c r="L11" s="8">
        <v>138</v>
      </c>
      <c r="N11" s="8">
        <v>141</v>
      </c>
      <c r="P11" s="8">
        <v>146</v>
      </c>
      <c r="R11" s="8">
        <v>146</v>
      </c>
      <c r="T11" s="8">
        <v>144</v>
      </c>
      <c r="V11" s="8">
        <v>146</v>
      </c>
      <c r="X11" s="8">
        <v>144</v>
      </c>
      <c r="Y11" s="8">
        <v>138</v>
      </c>
      <c r="AA11" s="8">
        <v>162</v>
      </c>
      <c r="AB11" s="131"/>
      <c r="AC11" s="131"/>
      <c r="AD11" s="169"/>
    </row>
    <row r="12" spans="1:30" x14ac:dyDescent="0.25">
      <c r="A12" t="s">
        <v>127</v>
      </c>
      <c r="C12" s="8">
        <v>35</v>
      </c>
      <c r="D12" s="8">
        <v>2</v>
      </c>
      <c r="E12" s="8">
        <v>8</v>
      </c>
      <c r="F12" s="8">
        <v>22</v>
      </c>
      <c r="H12" s="8">
        <v>43</v>
      </c>
      <c r="I12" s="8">
        <v>23</v>
      </c>
      <c r="K12" s="8">
        <v>60</v>
      </c>
      <c r="L12" s="8">
        <v>61</v>
      </c>
      <c r="N12" s="8">
        <v>63</v>
      </c>
      <c r="P12" s="8">
        <v>62</v>
      </c>
      <c r="R12" s="8">
        <v>64</v>
      </c>
      <c r="T12" s="8">
        <v>62</v>
      </c>
      <c r="V12" s="8">
        <v>61</v>
      </c>
      <c r="X12" s="8">
        <v>64</v>
      </c>
      <c r="Y12" s="8">
        <v>61</v>
      </c>
      <c r="AA12" s="8">
        <v>68</v>
      </c>
      <c r="AB12" s="131"/>
      <c r="AC12" s="131"/>
      <c r="AD12" s="169"/>
    </row>
    <row r="13" spans="1:30" x14ac:dyDescent="0.25">
      <c r="A13" t="s">
        <v>128</v>
      </c>
      <c r="C13" s="8">
        <v>8</v>
      </c>
      <c r="D13" s="8">
        <v>2</v>
      </c>
      <c r="E13" s="8">
        <v>4</v>
      </c>
      <c r="F13" s="8">
        <v>10</v>
      </c>
      <c r="H13" s="8">
        <v>15</v>
      </c>
      <c r="I13" s="8">
        <v>8</v>
      </c>
      <c r="K13" s="8">
        <v>21</v>
      </c>
      <c r="L13" s="8">
        <v>17</v>
      </c>
      <c r="N13" s="8">
        <v>21</v>
      </c>
      <c r="P13" s="8">
        <v>19</v>
      </c>
      <c r="R13" s="8"/>
      <c r="T13" s="8">
        <v>21</v>
      </c>
      <c r="V13" s="8">
        <v>21</v>
      </c>
      <c r="X13" s="8">
        <v>19</v>
      </c>
      <c r="Y13" s="8">
        <v>17</v>
      </c>
      <c r="AA13" s="8">
        <v>25</v>
      </c>
      <c r="AB13" s="131"/>
      <c r="AC13" s="131"/>
      <c r="AD13" s="169"/>
    </row>
    <row r="14" spans="1:30" x14ac:dyDescent="0.25">
      <c r="A14" t="s">
        <v>129</v>
      </c>
      <c r="C14" s="8">
        <v>51</v>
      </c>
      <c r="D14" s="8">
        <v>3</v>
      </c>
      <c r="E14" s="8">
        <v>10</v>
      </c>
      <c r="F14" s="8">
        <v>34</v>
      </c>
      <c r="H14" s="8">
        <v>54</v>
      </c>
      <c r="I14" s="8">
        <v>36</v>
      </c>
      <c r="K14" s="8">
        <v>85</v>
      </c>
      <c r="L14" s="8">
        <v>80</v>
      </c>
      <c r="N14" s="8">
        <v>86</v>
      </c>
      <c r="P14" s="8">
        <v>84</v>
      </c>
      <c r="R14" s="8">
        <v>87</v>
      </c>
      <c r="T14" s="8">
        <v>85</v>
      </c>
      <c r="V14" s="8">
        <v>85</v>
      </c>
      <c r="X14" s="8">
        <v>85</v>
      </c>
      <c r="Y14" s="8">
        <v>74</v>
      </c>
      <c r="AA14" s="8">
        <v>98</v>
      </c>
      <c r="AB14" s="131"/>
      <c r="AC14" s="131"/>
      <c r="AD14" s="169"/>
    </row>
    <row r="15" spans="1:30" x14ac:dyDescent="0.25">
      <c r="A15" t="s">
        <v>130</v>
      </c>
      <c r="C15" s="8">
        <v>48</v>
      </c>
      <c r="D15" s="8">
        <v>0</v>
      </c>
      <c r="E15" s="8">
        <v>29</v>
      </c>
      <c r="F15" s="8">
        <v>29</v>
      </c>
      <c r="H15" s="8">
        <v>69</v>
      </c>
      <c r="I15" s="8">
        <v>33</v>
      </c>
      <c r="K15" s="8">
        <v>91</v>
      </c>
      <c r="L15" s="8">
        <v>93</v>
      </c>
      <c r="N15" s="8">
        <v>94</v>
      </c>
      <c r="P15" s="8">
        <v>93</v>
      </c>
      <c r="R15" s="8">
        <v>93</v>
      </c>
      <c r="T15" s="8">
        <v>93</v>
      </c>
      <c r="V15" s="8">
        <v>90</v>
      </c>
      <c r="X15" s="8">
        <v>92</v>
      </c>
      <c r="Y15" s="8">
        <v>87</v>
      </c>
      <c r="AA15" s="8">
        <v>107</v>
      </c>
      <c r="AB15" s="131"/>
      <c r="AC15" s="131"/>
      <c r="AD15" s="169"/>
    </row>
    <row r="16" spans="1:30" x14ac:dyDescent="0.25">
      <c r="A16" t="s">
        <v>131</v>
      </c>
      <c r="C16" s="8">
        <v>56</v>
      </c>
      <c r="D16" s="8">
        <v>5</v>
      </c>
      <c r="E16" s="8">
        <v>19</v>
      </c>
      <c r="F16" s="8">
        <v>33</v>
      </c>
      <c r="H16" s="8">
        <v>72</v>
      </c>
      <c r="I16" s="8">
        <v>33</v>
      </c>
      <c r="K16" s="8">
        <v>99</v>
      </c>
      <c r="L16" s="8">
        <v>93</v>
      </c>
      <c r="N16" s="8">
        <v>97</v>
      </c>
      <c r="P16" s="8">
        <v>99</v>
      </c>
      <c r="R16" s="8"/>
      <c r="T16" s="8">
        <v>97</v>
      </c>
      <c r="V16" s="8">
        <v>97</v>
      </c>
      <c r="X16" s="8">
        <v>96</v>
      </c>
      <c r="Y16" s="8">
        <v>95</v>
      </c>
      <c r="AA16" s="8">
        <v>113</v>
      </c>
      <c r="AB16" s="131"/>
      <c r="AC16" s="131"/>
      <c r="AD16" s="169"/>
    </row>
    <row r="17" spans="1:30" x14ac:dyDescent="0.25">
      <c r="A17" t="s">
        <v>132</v>
      </c>
      <c r="C17" s="8">
        <v>58</v>
      </c>
      <c r="D17" s="8">
        <v>1</v>
      </c>
      <c r="E17" s="8">
        <v>17</v>
      </c>
      <c r="F17" s="8">
        <v>33</v>
      </c>
      <c r="H17" s="8">
        <v>70</v>
      </c>
      <c r="I17" s="8">
        <v>31</v>
      </c>
      <c r="K17" s="8">
        <v>93</v>
      </c>
      <c r="L17" s="8">
        <v>94</v>
      </c>
      <c r="N17" s="8">
        <v>98</v>
      </c>
      <c r="P17" s="8">
        <v>97</v>
      </c>
      <c r="R17" s="8"/>
      <c r="T17" s="8">
        <v>96</v>
      </c>
      <c r="V17" s="8">
        <v>96</v>
      </c>
      <c r="X17" s="8">
        <v>99</v>
      </c>
      <c r="Y17" s="8">
        <v>93</v>
      </c>
      <c r="AA17" s="8">
        <v>111</v>
      </c>
      <c r="AB17" s="131"/>
      <c r="AC17" s="131"/>
      <c r="AD17" s="169"/>
    </row>
    <row r="18" spans="1:30" x14ac:dyDescent="0.25">
      <c r="A18" t="s">
        <v>133</v>
      </c>
      <c r="C18" s="8">
        <v>55</v>
      </c>
      <c r="D18" s="8">
        <v>2</v>
      </c>
      <c r="E18" s="8">
        <v>12</v>
      </c>
      <c r="F18" s="8">
        <v>17</v>
      </c>
      <c r="H18" s="8">
        <v>58</v>
      </c>
      <c r="I18" s="8">
        <v>24</v>
      </c>
      <c r="K18" s="8">
        <v>78</v>
      </c>
      <c r="L18" s="8">
        <v>72</v>
      </c>
      <c r="N18" s="8">
        <v>74</v>
      </c>
      <c r="P18" s="8">
        <v>77</v>
      </c>
      <c r="R18" s="8"/>
      <c r="T18" s="8">
        <v>76</v>
      </c>
      <c r="V18" s="8">
        <v>75</v>
      </c>
      <c r="X18" s="8">
        <v>78</v>
      </c>
      <c r="Y18" s="8">
        <v>67</v>
      </c>
      <c r="AA18" s="8">
        <v>89</v>
      </c>
      <c r="AB18" s="131"/>
      <c r="AC18" s="131"/>
      <c r="AD18" s="169"/>
    </row>
    <row r="19" spans="1:30" x14ac:dyDescent="0.25">
      <c r="A19" t="s">
        <v>134</v>
      </c>
      <c r="C19" s="8">
        <v>114</v>
      </c>
      <c r="D19" s="8">
        <v>4</v>
      </c>
      <c r="E19" s="8">
        <v>21</v>
      </c>
      <c r="F19" s="8">
        <v>33</v>
      </c>
      <c r="H19" s="8">
        <v>122</v>
      </c>
      <c r="I19" s="8">
        <v>40</v>
      </c>
      <c r="K19" s="8">
        <v>153</v>
      </c>
      <c r="L19" s="8">
        <v>146</v>
      </c>
      <c r="N19" s="8">
        <v>144</v>
      </c>
      <c r="P19" s="8">
        <v>150</v>
      </c>
      <c r="R19" s="8"/>
      <c r="T19" s="8">
        <v>150</v>
      </c>
      <c r="V19" s="8">
        <v>149</v>
      </c>
      <c r="X19" s="8">
        <v>144</v>
      </c>
      <c r="Y19" s="8">
        <v>145</v>
      </c>
      <c r="AA19" s="8">
        <v>177</v>
      </c>
      <c r="AB19" s="131"/>
      <c r="AC19" s="131"/>
      <c r="AD19" s="169"/>
    </row>
    <row r="20" spans="1:30" x14ac:dyDescent="0.25">
      <c r="A20" t="s">
        <v>135</v>
      </c>
      <c r="C20" s="8">
        <v>26</v>
      </c>
      <c r="D20" s="8">
        <v>1</v>
      </c>
      <c r="E20" s="8">
        <v>8</v>
      </c>
      <c r="F20" s="8">
        <v>21</v>
      </c>
      <c r="H20" s="8">
        <v>29</v>
      </c>
      <c r="I20" s="8">
        <v>20</v>
      </c>
      <c r="K20" s="8">
        <v>42</v>
      </c>
      <c r="L20" s="8">
        <v>38</v>
      </c>
      <c r="N20" s="8">
        <v>41</v>
      </c>
      <c r="P20" s="8">
        <v>42</v>
      </c>
      <c r="R20" s="8"/>
      <c r="T20" s="8">
        <v>40</v>
      </c>
      <c r="V20" s="8">
        <v>41</v>
      </c>
      <c r="X20" s="8">
        <v>38</v>
      </c>
      <c r="Y20" s="8">
        <v>38</v>
      </c>
      <c r="AA20" s="8">
        <v>60</v>
      </c>
      <c r="AB20" s="131"/>
      <c r="AC20" s="131"/>
      <c r="AD20" s="169"/>
    </row>
    <row r="21" spans="1:30" x14ac:dyDescent="0.25">
      <c r="A21" t="s">
        <v>136</v>
      </c>
      <c r="C21" s="8">
        <v>69</v>
      </c>
      <c r="D21" s="8">
        <v>0</v>
      </c>
      <c r="E21" s="8">
        <v>21</v>
      </c>
      <c r="F21" s="8">
        <v>20</v>
      </c>
      <c r="H21" s="8">
        <v>83</v>
      </c>
      <c r="I21" s="8">
        <v>24</v>
      </c>
      <c r="K21" s="8">
        <v>95</v>
      </c>
      <c r="L21" s="8">
        <v>94</v>
      </c>
      <c r="N21" s="8">
        <v>97</v>
      </c>
      <c r="P21" s="8">
        <v>96</v>
      </c>
      <c r="R21" s="8">
        <v>96</v>
      </c>
      <c r="T21" s="8">
        <v>95</v>
      </c>
      <c r="V21" s="8">
        <v>96</v>
      </c>
      <c r="X21" s="8">
        <v>97</v>
      </c>
      <c r="Y21" s="8">
        <v>95</v>
      </c>
      <c r="AA21" s="8">
        <v>114</v>
      </c>
      <c r="AB21" s="131"/>
      <c r="AC21" s="131"/>
      <c r="AD21" s="169"/>
    </row>
    <row r="22" spans="1:30" x14ac:dyDescent="0.25">
      <c r="A22" t="s">
        <v>137</v>
      </c>
      <c r="C22" s="8">
        <v>36</v>
      </c>
      <c r="D22" s="8">
        <v>2</v>
      </c>
      <c r="E22" s="8">
        <v>12</v>
      </c>
      <c r="F22" s="8">
        <v>49</v>
      </c>
      <c r="H22" s="8">
        <v>56</v>
      </c>
      <c r="I22" s="8">
        <v>38</v>
      </c>
      <c r="K22" s="8">
        <v>82</v>
      </c>
      <c r="L22" s="8">
        <v>79</v>
      </c>
      <c r="N22" s="8">
        <v>78</v>
      </c>
      <c r="P22" s="8">
        <v>80</v>
      </c>
      <c r="R22" s="8"/>
      <c r="T22" s="8">
        <v>78</v>
      </c>
      <c r="V22" s="8">
        <v>81</v>
      </c>
      <c r="X22" s="8">
        <v>78</v>
      </c>
      <c r="Y22" s="8">
        <v>72</v>
      </c>
      <c r="AA22" s="8">
        <v>100</v>
      </c>
      <c r="AB22" s="132"/>
      <c r="AC22" s="132"/>
      <c r="AD22" s="170"/>
    </row>
    <row r="23" spans="1:30" ht="15.75" thickBot="1" x14ac:dyDescent="0.3"/>
    <row r="24" spans="1:30" ht="15.75" thickBot="1" x14ac:dyDescent="0.3">
      <c r="A24" s="16" t="s">
        <v>30</v>
      </c>
      <c r="B24" s="7"/>
      <c r="C24" s="10">
        <f>+SUM(C10:C22)</f>
        <v>664</v>
      </c>
      <c r="D24" s="10">
        <f t="shared" ref="D24:Y24" si="0">+SUM(D10:D22)</f>
        <v>25</v>
      </c>
      <c r="E24" s="10">
        <f t="shared" si="0"/>
        <v>201</v>
      </c>
      <c r="F24" s="10">
        <f t="shared" si="0"/>
        <v>385</v>
      </c>
      <c r="H24" s="10">
        <f t="shared" si="0"/>
        <v>825</v>
      </c>
      <c r="I24" s="10">
        <f t="shared" si="0"/>
        <v>379</v>
      </c>
      <c r="K24" s="10">
        <f t="shared" si="0"/>
        <v>1103</v>
      </c>
      <c r="L24" s="10">
        <f t="shared" si="0"/>
        <v>1068</v>
      </c>
      <c r="N24" s="10">
        <f t="shared" si="0"/>
        <v>1102</v>
      </c>
      <c r="P24" s="10">
        <f t="shared" si="0"/>
        <v>1113</v>
      </c>
      <c r="R24" s="10">
        <f t="shared" si="0"/>
        <v>553</v>
      </c>
      <c r="T24" s="10">
        <f t="shared" si="0"/>
        <v>1105</v>
      </c>
      <c r="V24" s="10">
        <f t="shared" si="0"/>
        <v>1106</v>
      </c>
      <c r="X24" s="10">
        <f t="shared" si="0"/>
        <v>1103</v>
      </c>
      <c r="Y24" s="10">
        <f t="shared" si="0"/>
        <v>1046</v>
      </c>
      <c r="AA24" s="10">
        <f>+SUM(AA10:AA22)</f>
        <v>1300</v>
      </c>
      <c r="AB24" s="10">
        <f>+SUM(AB10:AB22)</f>
        <v>184</v>
      </c>
      <c r="AC24" s="10">
        <f>+SUM(AC10:AC22)</f>
        <v>23</v>
      </c>
      <c r="AD24" s="10">
        <f>+SUM(AD10:AD22)</f>
        <v>1</v>
      </c>
    </row>
    <row r="25" spans="1:30" x14ac:dyDescent="0.25">
      <c r="A25" s="17" t="s">
        <v>31</v>
      </c>
      <c r="B25" s="7"/>
      <c r="C25" s="26">
        <v>106</v>
      </c>
      <c r="D25" s="26">
        <v>6</v>
      </c>
      <c r="E25" s="26">
        <v>10</v>
      </c>
      <c r="F25" s="26">
        <v>49</v>
      </c>
      <c r="H25" s="26">
        <v>119</v>
      </c>
      <c r="I25" s="26">
        <v>51</v>
      </c>
      <c r="K25" s="26">
        <v>166</v>
      </c>
      <c r="L25" s="26">
        <v>165</v>
      </c>
      <c r="N25" s="26">
        <v>164</v>
      </c>
      <c r="P25" s="26">
        <v>167</v>
      </c>
      <c r="R25" s="26">
        <v>61</v>
      </c>
      <c r="T25" s="26">
        <v>163</v>
      </c>
      <c r="V25" s="26">
        <v>166</v>
      </c>
      <c r="X25" s="26">
        <v>168</v>
      </c>
      <c r="Y25" s="26">
        <v>165</v>
      </c>
    </row>
    <row r="26" spans="1:30" x14ac:dyDescent="0.25">
      <c r="A26" s="18" t="s">
        <v>32</v>
      </c>
      <c r="B26" s="7"/>
      <c r="C26" s="27">
        <v>13</v>
      </c>
      <c r="D26" s="27">
        <v>2</v>
      </c>
      <c r="E26" s="27">
        <v>4</v>
      </c>
      <c r="F26" s="27">
        <v>4</v>
      </c>
      <c r="H26" s="27">
        <v>14</v>
      </c>
      <c r="I26" s="27">
        <v>6</v>
      </c>
      <c r="K26" s="27">
        <v>22</v>
      </c>
      <c r="L26" s="27">
        <v>22</v>
      </c>
      <c r="N26" s="27">
        <v>22</v>
      </c>
      <c r="P26" s="27">
        <v>22</v>
      </c>
      <c r="R26" s="27">
        <v>7</v>
      </c>
      <c r="T26" s="27">
        <v>20</v>
      </c>
      <c r="V26" s="27">
        <v>22</v>
      </c>
      <c r="X26" s="27">
        <v>21</v>
      </c>
      <c r="Y26" s="27">
        <v>22</v>
      </c>
    </row>
    <row r="27" spans="1:30" ht="15.75" thickBot="1" x14ac:dyDescent="0.3">
      <c r="A27" s="19" t="s">
        <v>33</v>
      </c>
      <c r="B27" s="7"/>
      <c r="C27" s="28">
        <v>1</v>
      </c>
      <c r="D27" s="28">
        <v>0</v>
      </c>
      <c r="E27" s="28">
        <v>0</v>
      </c>
      <c r="F27" s="28">
        <v>0</v>
      </c>
      <c r="H27" s="28">
        <v>1</v>
      </c>
      <c r="I27" s="28">
        <v>0</v>
      </c>
      <c r="K27" s="28">
        <v>1</v>
      </c>
      <c r="L27" s="28">
        <v>1</v>
      </c>
      <c r="N27" s="28">
        <v>1</v>
      </c>
      <c r="P27" s="28">
        <v>1</v>
      </c>
      <c r="R27" s="28">
        <v>0</v>
      </c>
      <c r="T27" s="28">
        <v>1</v>
      </c>
      <c r="V27" s="28">
        <v>1</v>
      </c>
      <c r="X27" s="28">
        <v>0</v>
      </c>
      <c r="Y27" s="28">
        <v>0</v>
      </c>
    </row>
    <row r="28" spans="1:30" ht="15.75" thickBot="1" x14ac:dyDescent="0.3">
      <c r="A28" s="16" t="s">
        <v>34</v>
      </c>
      <c r="B28" s="7"/>
      <c r="C28" s="10">
        <f>+SUM(C24:C27)</f>
        <v>784</v>
      </c>
      <c r="D28" s="10">
        <f t="shared" ref="D28:Y28" si="1">+SUM(D24:D27)</f>
        <v>33</v>
      </c>
      <c r="E28" s="10">
        <f t="shared" si="1"/>
        <v>215</v>
      </c>
      <c r="F28" s="10">
        <f t="shared" si="1"/>
        <v>438</v>
      </c>
      <c r="H28" s="10">
        <f t="shared" si="1"/>
        <v>959</v>
      </c>
      <c r="I28" s="10">
        <f t="shared" si="1"/>
        <v>436</v>
      </c>
      <c r="K28" s="10">
        <f t="shared" si="1"/>
        <v>1292</v>
      </c>
      <c r="L28" s="10">
        <f t="shared" si="1"/>
        <v>1256</v>
      </c>
      <c r="N28" s="10">
        <f t="shared" si="1"/>
        <v>1289</v>
      </c>
      <c r="P28" s="10">
        <f t="shared" si="1"/>
        <v>1303</v>
      </c>
      <c r="R28" s="10">
        <f t="shared" si="1"/>
        <v>621</v>
      </c>
      <c r="T28" s="10">
        <f t="shared" si="1"/>
        <v>1289</v>
      </c>
      <c r="V28" s="10">
        <f t="shared" si="1"/>
        <v>1295</v>
      </c>
      <c r="X28" s="10">
        <f t="shared" si="1"/>
        <v>1292</v>
      </c>
      <c r="Y28" s="10">
        <f t="shared" si="1"/>
        <v>1233</v>
      </c>
    </row>
  </sheetData>
  <mergeCells count="30">
    <mergeCell ref="AC10:AC22"/>
    <mergeCell ref="AB10:AB22"/>
    <mergeCell ref="AD10:AD22"/>
    <mergeCell ref="T3:V4"/>
    <mergeCell ref="X6:X8"/>
    <mergeCell ref="AA6:AA8"/>
    <mergeCell ref="AB6:AB8"/>
    <mergeCell ref="AC6:AC8"/>
    <mergeCell ref="AD6:AD8"/>
    <mergeCell ref="Y6:Y8"/>
    <mergeCell ref="X3:Y4"/>
    <mergeCell ref="P6:P8"/>
    <mergeCell ref="R6:R8"/>
    <mergeCell ref="V6:V8"/>
    <mergeCell ref="C6:C8"/>
    <mergeCell ref="E6:E8"/>
    <mergeCell ref="H6:H8"/>
    <mergeCell ref="K6:K8"/>
    <mergeCell ref="T6:T8"/>
    <mergeCell ref="D6:D8"/>
    <mergeCell ref="F6:F8"/>
    <mergeCell ref="I6:I8"/>
    <mergeCell ref="L6:L8"/>
    <mergeCell ref="N6:N8"/>
    <mergeCell ref="C3:F4"/>
    <mergeCell ref="H3:L3"/>
    <mergeCell ref="N3:N4"/>
    <mergeCell ref="P3:R3"/>
    <mergeCell ref="H4:I5"/>
    <mergeCell ref="K4:L5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"/>
  <sheetViews>
    <sheetView zoomScale="75" zoomScaleNormal="75" workbookViewId="0">
      <selection activeCell="S12" sqref="S12"/>
    </sheetView>
  </sheetViews>
  <sheetFormatPr defaultRowHeight="15" x14ac:dyDescent="0.25"/>
  <cols>
    <col min="1" max="1" width="18" customWidth="1"/>
    <col min="2" max="2" width="1.7109375" customWidth="1"/>
    <col min="3" max="3" width="8.7109375" customWidth="1"/>
    <col min="4" max="6" width="8.42578125" style="101" customWidth="1"/>
    <col min="7" max="7" width="1.7109375" style="101" customWidth="1"/>
    <col min="8" max="8" width="8.42578125" style="101" customWidth="1"/>
    <col min="9" max="9" width="1.7109375" style="101" customWidth="1"/>
    <col min="10" max="10" width="10.7109375" style="101" customWidth="1"/>
    <col min="11" max="11" width="8.42578125" style="101" customWidth="1"/>
    <col min="12" max="12" width="1.7109375" style="101" customWidth="1"/>
    <col min="13" max="13" width="10.7109375" style="101" customWidth="1"/>
    <col min="14" max="14" width="1.7109375" style="101" customWidth="1"/>
    <col min="15" max="15" width="8.42578125" style="101" customWidth="1"/>
    <col min="16" max="16" width="1.7109375" style="101" customWidth="1"/>
    <col min="17" max="17" width="8.42578125" style="101" customWidth="1"/>
    <col min="18" max="18" width="1.7109375" style="101" customWidth="1"/>
    <col min="19" max="19" width="8.42578125" style="101" customWidth="1"/>
    <col min="20" max="20" width="1.7109375" style="101" customWidth="1"/>
    <col min="21" max="21" width="8.42578125" style="101" customWidth="1"/>
    <col min="22" max="22" width="1.7109375" style="101" customWidth="1"/>
    <col min="23" max="23" width="10.28515625" customWidth="1"/>
    <col min="24" max="24" width="1.7109375" customWidth="1"/>
    <col min="25" max="25" width="11" customWidth="1"/>
    <col min="26" max="27" width="9.7109375" customWidth="1"/>
    <col min="28" max="28" width="1.7109375" customWidth="1"/>
    <col min="29" max="29" width="9.7109375" customWidth="1"/>
    <col min="30" max="30" width="8.5703125" customWidth="1"/>
    <col min="31" max="31" width="11.140625" customWidth="1"/>
    <col min="32" max="53" width="13.42578125" customWidth="1"/>
  </cols>
  <sheetData>
    <row r="1" spans="1:31" x14ac:dyDescent="0.25">
      <c r="AC1" s="23"/>
      <c r="AD1" s="23"/>
      <c r="AE1" s="23"/>
    </row>
    <row r="2" spans="1:31" ht="15" customHeight="1" x14ac:dyDescent="0.25">
      <c r="C2" s="89"/>
      <c r="D2" s="89"/>
      <c r="E2" s="89"/>
      <c r="F2" s="89"/>
      <c r="G2" s="23"/>
      <c r="H2" s="149" t="s">
        <v>35</v>
      </c>
      <c r="I2" s="149"/>
      <c r="J2" s="149"/>
      <c r="K2" s="149"/>
      <c r="L2" s="23"/>
      <c r="M2" s="89"/>
      <c r="N2" s="23"/>
      <c r="O2" s="89"/>
      <c r="P2" s="89"/>
      <c r="Q2" s="89"/>
      <c r="R2" s="23"/>
      <c r="S2" s="89"/>
      <c r="T2" s="23"/>
      <c r="U2" s="89"/>
      <c r="V2" s="23"/>
      <c r="W2" s="59"/>
      <c r="X2" s="23"/>
      <c r="Y2" s="59"/>
      <c r="Z2" s="59"/>
      <c r="AA2" s="59"/>
      <c r="AB2" s="23"/>
      <c r="AC2" s="23"/>
      <c r="AD2" s="23"/>
      <c r="AE2" s="23"/>
    </row>
    <row r="3" spans="1:31" ht="15" customHeight="1" x14ac:dyDescent="0.25">
      <c r="C3" s="149" t="s">
        <v>189</v>
      </c>
      <c r="D3" s="149"/>
      <c r="E3" s="149"/>
      <c r="F3" s="149"/>
      <c r="G3" s="23"/>
      <c r="H3" s="144" t="s">
        <v>194</v>
      </c>
      <c r="I3" s="77"/>
      <c r="J3" s="105" t="s">
        <v>5</v>
      </c>
      <c r="K3" s="105"/>
      <c r="L3" s="23"/>
      <c r="M3" s="145" t="s">
        <v>208</v>
      </c>
      <c r="N3" s="23"/>
      <c r="O3" s="149" t="s">
        <v>209</v>
      </c>
      <c r="P3" s="149"/>
      <c r="Q3" s="149"/>
      <c r="R3" s="23"/>
      <c r="S3" s="145" t="s">
        <v>221</v>
      </c>
      <c r="T3" s="145"/>
      <c r="U3" s="145"/>
      <c r="V3" s="23"/>
      <c r="W3" s="59"/>
      <c r="X3" s="23"/>
      <c r="Y3" s="59"/>
      <c r="Z3" s="59"/>
      <c r="AA3" s="59"/>
      <c r="AB3" s="23"/>
      <c r="AC3" s="23"/>
      <c r="AD3" s="23"/>
      <c r="AE3" s="23"/>
    </row>
    <row r="4" spans="1:31" ht="15" customHeight="1" x14ac:dyDescent="0.25">
      <c r="C4" s="149"/>
      <c r="D4" s="149"/>
      <c r="E4" s="149"/>
      <c r="F4" s="149"/>
      <c r="G4" s="23"/>
      <c r="H4" s="144"/>
      <c r="I4" s="71"/>
      <c r="J4" s="105"/>
      <c r="K4" s="105"/>
      <c r="L4" s="23"/>
      <c r="M4" s="145"/>
      <c r="N4" s="23"/>
      <c r="O4" s="92" t="s">
        <v>240</v>
      </c>
      <c r="P4" s="23"/>
      <c r="Q4" s="92" t="s">
        <v>217</v>
      </c>
      <c r="R4" s="23"/>
      <c r="S4" s="145"/>
      <c r="T4" s="145"/>
      <c r="U4" s="145"/>
      <c r="V4" s="23"/>
      <c r="W4" s="80" t="s">
        <v>42</v>
      </c>
      <c r="X4" s="23"/>
      <c r="Y4" s="142" t="s">
        <v>43</v>
      </c>
      <c r="Z4" s="142"/>
      <c r="AA4" s="142"/>
      <c r="AB4" s="23"/>
      <c r="AC4" s="23"/>
      <c r="AD4" s="23"/>
      <c r="AE4" s="23"/>
    </row>
    <row r="5" spans="1:31" ht="5.0999999999999996" customHeight="1" thickBot="1" x14ac:dyDescent="0.3">
      <c r="C5" s="89"/>
      <c r="D5" s="89"/>
      <c r="E5" s="89"/>
      <c r="F5" s="89"/>
      <c r="G5" s="23"/>
      <c r="H5" s="89"/>
      <c r="I5" s="23"/>
      <c r="J5" s="89"/>
      <c r="K5" s="89"/>
      <c r="L5" s="23"/>
      <c r="M5" s="89"/>
      <c r="N5" s="23"/>
      <c r="O5" s="89"/>
      <c r="P5" s="89"/>
      <c r="Q5" s="89"/>
      <c r="R5" s="23"/>
      <c r="S5" s="89"/>
      <c r="T5" s="23"/>
      <c r="U5" s="89"/>
      <c r="V5" s="23"/>
      <c r="W5" s="5"/>
      <c r="X5" s="23"/>
      <c r="Y5" s="5"/>
      <c r="Z5" s="5"/>
      <c r="AA5" s="5"/>
      <c r="AB5" s="23"/>
      <c r="AC5" s="78"/>
      <c r="AD5" s="78"/>
      <c r="AE5" s="78"/>
    </row>
    <row r="6" spans="1:31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23"/>
      <c r="H6" s="107" t="str">
        <f>+'Lead Sheet (R)'!S6:S8</f>
        <v>Jean Stanfield</v>
      </c>
      <c r="I6" s="23"/>
      <c r="J6" s="133" t="str">
        <f>+'Lead Sheet (R)'!U6:U8</f>
        <v>Michael Torrissi, Jr.</v>
      </c>
      <c r="K6" s="139" t="str">
        <f>+'Lead Sheet (R)'!V6:V8</f>
        <v>Brandon Umba</v>
      </c>
      <c r="L6" s="23"/>
      <c r="M6" s="107" t="str">
        <f>+'Lead Sheet (R)'!AC6:AC8</f>
        <v>Joseph J. Giralo</v>
      </c>
      <c r="N6" s="23"/>
      <c r="O6" s="107" t="str">
        <f>+'Lead Sheet (R)'!AE6:AE8</f>
        <v>Frank X. Balles</v>
      </c>
      <c r="P6" s="88"/>
      <c r="Q6" s="107" t="str">
        <f>+'Lead Sheet (R)'!AI6:AI8</f>
        <v>James Bertino</v>
      </c>
      <c r="R6" s="23"/>
      <c r="S6" s="107" t="str">
        <f>+'Lead Sheet (R)'!AK6:AK8</f>
        <v>Robert Croce</v>
      </c>
      <c r="T6" s="23"/>
      <c r="U6" s="107" t="str">
        <f>+'Lead Sheet (R)'!AM6:AM8</f>
        <v>Cynthia Balles</v>
      </c>
      <c r="V6" s="23"/>
      <c r="W6" s="107" t="s">
        <v>318</v>
      </c>
      <c r="X6" s="23"/>
      <c r="Y6" s="133" t="s">
        <v>319</v>
      </c>
      <c r="Z6" s="136" t="s">
        <v>355</v>
      </c>
      <c r="AA6" s="139" t="s">
        <v>353</v>
      </c>
      <c r="AB6" s="23"/>
      <c r="AC6" s="127" t="s">
        <v>224</v>
      </c>
      <c r="AD6" s="120" t="s">
        <v>225</v>
      </c>
      <c r="AE6" s="124" t="s">
        <v>226</v>
      </c>
    </row>
    <row r="7" spans="1:31" x14ac:dyDescent="0.25">
      <c r="C7" s="134"/>
      <c r="D7" s="137"/>
      <c r="E7" s="137"/>
      <c r="F7" s="140"/>
      <c r="G7" s="23"/>
      <c r="H7" s="108"/>
      <c r="I7" s="23"/>
      <c r="J7" s="134"/>
      <c r="K7" s="140"/>
      <c r="L7" s="23"/>
      <c r="M7" s="108"/>
      <c r="N7" s="23"/>
      <c r="O7" s="108"/>
      <c r="P7" s="88"/>
      <c r="Q7" s="108"/>
      <c r="R7" s="23"/>
      <c r="S7" s="108"/>
      <c r="T7" s="23"/>
      <c r="U7" s="108"/>
      <c r="V7" s="23"/>
      <c r="W7" s="108"/>
      <c r="X7" s="23"/>
      <c r="Y7" s="134"/>
      <c r="Z7" s="137"/>
      <c r="AA7" s="140"/>
      <c r="AB7" s="23"/>
      <c r="AC7" s="128"/>
      <c r="AD7" s="121"/>
      <c r="AE7" s="125"/>
    </row>
    <row r="8" spans="1:31" ht="15.75" thickBot="1" x14ac:dyDescent="0.3">
      <c r="C8" s="135"/>
      <c r="D8" s="138"/>
      <c r="E8" s="138"/>
      <c r="F8" s="141"/>
      <c r="G8" s="23"/>
      <c r="H8" s="109"/>
      <c r="I8" s="23"/>
      <c r="J8" s="135"/>
      <c r="K8" s="141"/>
      <c r="L8" s="23"/>
      <c r="M8" s="109"/>
      <c r="N8" s="23"/>
      <c r="O8" s="109"/>
      <c r="P8" s="88"/>
      <c r="Q8" s="109"/>
      <c r="R8" s="23"/>
      <c r="S8" s="109"/>
      <c r="T8" s="23"/>
      <c r="U8" s="109"/>
      <c r="V8" s="23"/>
      <c r="W8" s="109"/>
      <c r="X8" s="23"/>
      <c r="Y8" s="135"/>
      <c r="Z8" s="138"/>
      <c r="AA8" s="141"/>
      <c r="AB8" s="23"/>
      <c r="AC8" s="129"/>
      <c r="AD8" s="122"/>
      <c r="AE8" s="126"/>
    </row>
    <row r="9" spans="1:31" ht="5.0999999999999996" customHeight="1" x14ac:dyDescent="0.25">
      <c r="AC9" s="12"/>
      <c r="AD9" s="12"/>
      <c r="AE9" s="12"/>
    </row>
    <row r="10" spans="1:31" x14ac:dyDescent="0.25">
      <c r="A10" t="s">
        <v>138</v>
      </c>
      <c r="C10" s="8">
        <v>86</v>
      </c>
      <c r="D10" s="8">
        <v>0</v>
      </c>
      <c r="E10" s="8">
        <v>25</v>
      </c>
      <c r="F10" s="8">
        <v>35</v>
      </c>
      <c r="H10" s="8">
        <v>118</v>
      </c>
      <c r="J10" s="8">
        <v>126</v>
      </c>
      <c r="K10" s="8">
        <v>112</v>
      </c>
      <c r="M10" s="8">
        <v>129</v>
      </c>
      <c r="O10" s="8">
        <v>126</v>
      </c>
      <c r="P10" s="102"/>
      <c r="Q10" s="8">
        <v>138</v>
      </c>
      <c r="S10" s="8">
        <v>120</v>
      </c>
      <c r="U10" s="8">
        <v>120</v>
      </c>
      <c r="W10" s="8">
        <v>112</v>
      </c>
      <c r="Y10" s="8">
        <v>111</v>
      </c>
      <c r="Z10" s="8">
        <v>107</v>
      </c>
      <c r="AA10" s="8">
        <v>102</v>
      </c>
      <c r="AC10" s="8">
        <v>148</v>
      </c>
      <c r="AD10" s="130">
        <v>146</v>
      </c>
      <c r="AE10" s="130">
        <v>16</v>
      </c>
    </row>
    <row r="11" spans="1:31" x14ac:dyDescent="0.25">
      <c r="A11" t="s">
        <v>139</v>
      </c>
      <c r="C11" s="8">
        <v>54</v>
      </c>
      <c r="D11" s="8">
        <v>1</v>
      </c>
      <c r="E11" s="8">
        <v>18</v>
      </c>
      <c r="F11" s="8">
        <v>22</v>
      </c>
      <c r="H11" s="8">
        <v>80</v>
      </c>
      <c r="J11" s="8">
        <v>88</v>
      </c>
      <c r="K11" s="8">
        <v>75</v>
      </c>
      <c r="M11" s="8">
        <v>84</v>
      </c>
      <c r="O11" s="8">
        <v>84</v>
      </c>
      <c r="P11" s="102"/>
      <c r="Q11" s="8">
        <v>86</v>
      </c>
      <c r="S11" s="8">
        <v>81</v>
      </c>
      <c r="U11" s="8">
        <v>82</v>
      </c>
      <c r="W11" s="8">
        <v>78</v>
      </c>
      <c r="Y11" s="8">
        <v>77</v>
      </c>
      <c r="Z11" s="8">
        <v>72</v>
      </c>
      <c r="AA11" s="8">
        <v>68</v>
      </c>
      <c r="AC11" s="8">
        <v>96</v>
      </c>
      <c r="AD11" s="131"/>
      <c r="AE11" s="131"/>
    </row>
    <row r="12" spans="1:31" x14ac:dyDescent="0.25">
      <c r="A12" t="s">
        <v>140</v>
      </c>
      <c r="C12" s="8">
        <v>63</v>
      </c>
      <c r="D12" s="8">
        <v>3</v>
      </c>
      <c r="E12" s="8">
        <v>24</v>
      </c>
      <c r="F12" s="8">
        <v>24</v>
      </c>
      <c r="H12" s="8">
        <v>89</v>
      </c>
      <c r="J12" s="8">
        <v>94</v>
      </c>
      <c r="K12" s="8">
        <v>81</v>
      </c>
      <c r="M12" s="8">
        <v>101</v>
      </c>
      <c r="O12" s="8">
        <v>93</v>
      </c>
      <c r="P12" s="102"/>
      <c r="Q12" s="8">
        <v>103</v>
      </c>
      <c r="S12" s="8">
        <v>92</v>
      </c>
      <c r="U12" s="8">
        <v>90</v>
      </c>
      <c r="W12" s="8">
        <v>89</v>
      </c>
      <c r="Y12" s="8">
        <v>94</v>
      </c>
      <c r="Z12" s="8">
        <v>84</v>
      </c>
      <c r="AA12" s="8">
        <v>78</v>
      </c>
      <c r="AC12" s="8">
        <v>118</v>
      </c>
      <c r="AD12" s="131"/>
      <c r="AE12" s="131"/>
    </row>
    <row r="13" spans="1:31" x14ac:dyDescent="0.25">
      <c r="A13" t="s">
        <v>141</v>
      </c>
      <c r="C13" s="8">
        <v>37</v>
      </c>
      <c r="D13" s="8">
        <v>1</v>
      </c>
      <c r="E13" s="8">
        <v>12</v>
      </c>
      <c r="F13" s="8">
        <v>14</v>
      </c>
      <c r="H13" s="8">
        <v>49</v>
      </c>
      <c r="J13" s="8">
        <v>48</v>
      </c>
      <c r="K13" s="8">
        <v>47</v>
      </c>
      <c r="M13" s="8">
        <v>54</v>
      </c>
      <c r="O13" s="8">
        <v>53</v>
      </c>
      <c r="P13" s="102"/>
      <c r="Q13" s="8">
        <v>54</v>
      </c>
      <c r="S13" s="8">
        <v>50</v>
      </c>
      <c r="U13" s="8">
        <v>51</v>
      </c>
      <c r="W13" s="8">
        <v>50</v>
      </c>
      <c r="Y13" s="8">
        <v>45</v>
      </c>
      <c r="Z13" s="8">
        <v>45</v>
      </c>
      <c r="AA13" s="8">
        <v>47</v>
      </c>
      <c r="AC13" s="8">
        <v>64</v>
      </c>
      <c r="AD13" s="131"/>
      <c r="AE13" s="131"/>
    </row>
    <row r="14" spans="1:31" x14ac:dyDescent="0.25">
      <c r="A14" t="s">
        <v>142</v>
      </c>
      <c r="C14" s="8">
        <v>50</v>
      </c>
      <c r="D14" s="8">
        <v>1</v>
      </c>
      <c r="E14" s="8">
        <v>10</v>
      </c>
      <c r="F14" s="8">
        <v>28</v>
      </c>
      <c r="H14" s="8">
        <v>71</v>
      </c>
      <c r="J14" s="8">
        <v>77</v>
      </c>
      <c r="K14" s="8">
        <v>69</v>
      </c>
      <c r="M14" s="8">
        <v>78</v>
      </c>
      <c r="O14" s="8">
        <v>76</v>
      </c>
      <c r="P14" s="102"/>
      <c r="Q14" s="8">
        <v>82</v>
      </c>
      <c r="S14" s="8">
        <v>73</v>
      </c>
      <c r="U14" s="8">
        <v>71</v>
      </c>
      <c r="W14" s="8">
        <v>72</v>
      </c>
      <c r="Y14" s="8">
        <v>72</v>
      </c>
      <c r="Z14" s="8">
        <v>67</v>
      </c>
      <c r="AA14" s="8">
        <v>68</v>
      </c>
      <c r="AC14" s="8">
        <v>94</v>
      </c>
      <c r="AD14" s="131"/>
      <c r="AE14" s="131"/>
    </row>
    <row r="15" spans="1:31" x14ac:dyDescent="0.25">
      <c r="A15" t="s">
        <v>143</v>
      </c>
      <c r="C15" s="8">
        <v>50</v>
      </c>
      <c r="D15" s="8">
        <v>0</v>
      </c>
      <c r="E15" s="8">
        <v>23</v>
      </c>
      <c r="F15" s="8">
        <v>14</v>
      </c>
      <c r="H15" s="8">
        <v>72</v>
      </c>
      <c r="J15" s="8">
        <v>73</v>
      </c>
      <c r="K15" s="8">
        <v>67</v>
      </c>
      <c r="M15" s="8">
        <v>78</v>
      </c>
      <c r="O15" s="8">
        <v>71</v>
      </c>
      <c r="P15" s="102"/>
      <c r="Q15" s="8">
        <v>77</v>
      </c>
      <c r="S15" s="8">
        <v>71</v>
      </c>
      <c r="U15" s="8">
        <v>69</v>
      </c>
      <c r="W15" s="8">
        <v>61</v>
      </c>
      <c r="Y15" s="8">
        <v>68</v>
      </c>
      <c r="Z15" s="8">
        <v>57</v>
      </c>
      <c r="AA15" s="8">
        <v>54</v>
      </c>
      <c r="AC15" s="8">
        <v>88</v>
      </c>
      <c r="AD15" s="131"/>
      <c r="AE15" s="131"/>
    </row>
    <row r="16" spans="1:31" x14ac:dyDescent="0.25">
      <c r="A16" t="s">
        <v>144</v>
      </c>
      <c r="C16" s="8">
        <v>62</v>
      </c>
      <c r="D16" s="8">
        <v>1</v>
      </c>
      <c r="E16" s="8">
        <v>17</v>
      </c>
      <c r="F16" s="8">
        <v>21</v>
      </c>
      <c r="H16" s="8">
        <v>85</v>
      </c>
      <c r="J16" s="8">
        <v>86</v>
      </c>
      <c r="K16" s="8">
        <v>72</v>
      </c>
      <c r="M16" s="8">
        <v>89</v>
      </c>
      <c r="O16" s="8">
        <v>85</v>
      </c>
      <c r="P16" s="102"/>
      <c r="Q16" s="8">
        <v>87</v>
      </c>
      <c r="S16" s="8">
        <v>79</v>
      </c>
      <c r="U16" s="8">
        <v>77</v>
      </c>
      <c r="W16" s="8">
        <v>75</v>
      </c>
      <c r="Y16" s="8">
        <v>74</v>
      </c>
      <c r="Z16" s="8">
        <v>71</v>
      </c>
      <c r="AA16" s="8">
        <v>72</v>
      </c>
      <c r="AC16" s="8">
        <v>103</v>
      </c>
      <c r="AD16" s="132"/>
      <c r="AE16" s="132"/>
    </row>
    <row r="17" spans="1:31" ht="15.75" thickBot="1" x14ac:dyDescent="0.3"/>
    <row r="18" spans="1:31" ht="15.75" thickBot="1" x14ac:dyDescent="0.3">
      <c r="A18" s="16" t="s">
        <v>30</v>
      </c>
      <c r="B18" s="7"/>
      <c r="C18" s="10">
        <f>+SUM(C10:C16)</f>
        <v>402</v>
      </c>
      <c r="D18" s="10">
        <f t="shared" ref="D18:U18" si="0">+SUM(D10:D16)</f>
        <v>7</v>
      </c>
      <c r="E18" s="10">
        <f t="shared" si="0"/>
        <v>129</v>
      </c>
      <c r="F18" s="10">
        <f t="shared" si="0"/>
        <v>158</v>
      </c>
      <c r="H18" s="10">
        <f t="shared" si="0"/>
        <v>564</v>
      </c>
      <c r="J18" s="10">
        <f t="shared" si="0"/>
        <v>592</v>
      </c>
      <c r="K18" s="10">
        <f t="shared" si="0"/>
        <v>523</v>
      </c>
      <c r="M18" s="10">
        <f t="shared" si="0"/>
        <v>613</v>
      </c>
      <c r="O18" s="10">
        <f t="shared" si="0"/>
        <v>588</v>
      </c>
      <c r="P18" s="24"/>
      <c r="Q18" s="10">
        <f t="shared" ref="Q18" si="1">+SUM(Q10:Q16)</f>
        <v>627</v>
      </c>
      <c r="S18" s="10">
        <f t="shared" si="0"/>
        <v>566</v>
      </c>
      <c r="U18" s="10">
        <f t="shared" si="0"/>
        <v>560</v>
      </c>
      <c r="W18" s="10">
        <f t="shared" ref="W18:AA18" si="2">+SUM(W10:W16)</f>
        <v>537</v>
      </c>
      <c r="Y18" s="10">
        <f t="shared" si="2"/>
        <v>541</v>
      </c>
      <c r="Z18" s="10">
        <f t="shared" si="2"/>
        <v>503</v>
      </c>
      <c r="AA18" s="10">
        <f t="shared" si="2"/>
        <v>489</v>
      </c>
      <c r="AC18" s="10">
        <f>+SUM(AC10:AC16)</f>
        <v>711</v>
      </c>
      <c r="AD18" s="10">
        <f>+SUM(AD10:AD16)</f>
        <v>146</v>
      </c>
      <c r="AE18" s="10">
        <f>+SUM(AE10:AE16)</f>
        <v>16</v>
      </c>
    </row>
    <row r="19" spans="1:31" x14ac:dyDescent="0.25">
      <c r="A19" s="17" t="s">
        <v>31</v>
      </c>
      <c r="B19" s="7"/>
      <c r="C19" s="26">
        <v>107</v>
      </c>
      <c r="D19" s="26">
        <v>1</v>
      </c>
      <c r="E19" s="26">
        <v>8</v>
      </c>
      <c r="F19" s="26">
        <v>25</v>
      </c>
      <c r="H19" s="26">
        <v>120</v>
      </c>
      <c r="J19" s="26">
        <v>127</v>
      </c>
      <c r="K19" s="26">
        <v>116</v>
      </c>
      <c r="M19" s="26">
        <v>132</v>
      </c>
      <c r="O19" s="26">
        <v>122</v>
      </c>
      <c r="P19" s="46"/>
      <c r="Q19" s="26">
        <v>138</v>
      </c>
      <c r="S19" s="26">
        <v>113</v>
      </c>
      <c r="U19" s="26">
        <v>119</v>
      </c>
      <c r="W19" s="26">
        <v>122</v>
      </c>
      <c r="Y19" s="26">
        <v>119</v>
      </c>
      <c r="Z19" s="26">
        <v>117</v>
      </c>
      <c r="AA19" s="26">
        <v>121</v>
      </c>
    </row>
    <row r="20" spans="1:31" ht="15.75" thickBot="1" x14ac:dyDescent="0.3">
      <c r="A20" s="18" t="s">
        <v>32</v>
      </c>
      <c r="B20" s="7"/>
      <c r="C20" s="27">
        <v>11</v>
      </c>
      <c r="D20" s="27">
        <v>0</v>
      </c>
      <c r="E20" s="27">
        <v>2</v>
      </c>
      <c r="F20" s="27">
        <v>3</v>
      </c>
      <c r="H20" s="27">
        <v>11</v>
      </c>
      <c r="I20" s="100"/>
      <c r="J20" s="27">
        <v>12</v>
      </c>
      <c r="K20" s="27">
        <v>12</v>
      </c>
      <c r="M20" s="27">
        <v>12</v>
      </c>
      <c r="O20" s="27">
        <v>10</v>
      </c>
      <c r="P20" s="46"/>
      <c r="Q20" s="27">
        <v>12</v>
      </c>
      <c r="S20" s="27">
        <v>10</v>
      </c>
      <c r="U20" s="27">
        <v>10</v>
      </c>
      <c r="W20" s="27">
        <v>9</v>
      </c>
      <c r="Y20" s="27">
        <v>9</v>
      </c>
      <c r="Z20" s="27">
        <v>9</v>
      </c>
      <c r="AA20" s="27">
        <v>9</v>
      </c>
    </row>
    <row r="21" spans="1:31" ht="15.75" thickBot="1" x14ac:dyDescent="0.3">
      <c r="A21" s="16" t="s">
        <v>34</v>
      </c>
      <c r="B21" s="7"/>
      <c r="C21" s="10">
        <f>+SUM(C18:C20)</f>
        <v>520</v>
      </c>
      <c r="D21" s="10">
        <f>+SUM(D18:D20)</f>
        <v>8</v>
      </c>
      <c r="E21" s="10">
        <f>+SUM(E18:E20)</f>
        <v>139</v>
      </c>
      <c r="F21" s="10">
        <f>+SUM(F18:F20)</f>
        <v>186</v>
      </c>
      <c r="H21" s="10">
        <f>+SUM(H18:H20)</f>
        <v>695</v>
      </c>
      <c r="J21" s="10">
        <f>+SUM(J18:J20)</f>
        <v>731</v>
      </c>
      <c r="K21" s="10">
        <f>+SUM(K18:K20)</f>
        <v>651</v>
      </c>
      <c r="M21" s="10">
        <f>+SUM(M18:M20)</f>
        <v>757</v>
      </c>
      <c r="O21" s="10">
        <f>+SUM(O18:O20)</f>
        <v>720</v>
      </c>
      <c r="P21" s="24"/>
      <c r="Q21" s="10">
        <f>+SUM(Q18:Q20)</f>
        <v>777</v>
      </c>
      <c r="S21" s="10">
        <f>+SUM(S18:S20)</f>
        <v>689</v>
      </c>
      <c r="U21" s="10">
        <f>+SUM(U18:U20)</f>
        <v>689</v>
      </c>
      <c r="W21" s="10">
        <f>+SUM(W18:W20)</f>
        <v>668</v>
      </c>
      <c r="Y21" s="10">
        <f>+SUM(Y18:Y20)</f>
        <v>669</v>
      </c>
      <c r="Z21" s="10">
        <f>+SUM(Z18:Z20)</f>
        <v>629</v>
      </c>
      <c r="AA21" s="10">
        <f>+SUM(AA18:AA20)</f>
        <v>619</v>
      </c>
    </row>
  </sheetData>
  <mergeCells count="29">
    <mergeCell ref="AE10:AE16"/>
    <mergeCell ref="AD10:AD16"/>
    <mergeCell ref="S3:U4"/>
    <mergeCell ref="O3:Q3"/>
    <mergeCell ref="Y4:AA4"/>
    <mergeCell ref="W6:W8"/>
    <mergeCell ref="Y6:Y8"/>
    <mergeCell ref="Z6:Z8"/>
    <mergeCell ref="AA6:AA8"/>
    <mergeCell ref="AC6:AC8"/>
    <mergeCell ref="AD6:AD8"/>
    <mergeCell ref="AE6:AE8"/>
    <mergeCell ref="J3:K4"/>
    <mergeCell ref="C3:F4"/>
    <mergeCell ref="H2:K2"/>
    <mergeCell ref="H3:H4"/>
    <mergeCell ref="M3:M4"/>
    <mergeCell ref="C6:C8"/>
    <mergeCell ref="D6:D8"/>
    <mergeCell ref="E6:E8"/>
    <mergeCell ref="F6:F8"/>
    <mergeCell ref="K6:K8"/>
    <mergeCell ref="J6:J8"/>
    <mergeCell ref="H6:H8"/>
    <mergeCell ref="M6:M8"/>
    <mergeCell ref="O6:O8"/>
    <mergeCell ref="S6:S8"/>
    <mergeCell ref="U6:U8"/>
    <mergeCell ref="Q6:Q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"/>
  <sheetViews>
    <sheetView zoomScale="75" zoomScaleNormal="75" workbookViewId="0">
      <selection activeCell="S12" sqref="S12"/>
    </sheetView>
  </sheetViews>
  <sheetFormatPr defaultRowHeight="15" x14ac:dyDescent="0.25"/>
  <cols>
    <col min="1" max="1" width="13" customWidth="1"/>
    <col min="2" max="2" width="1.7109375" customWidth="1"/>
    <col min="3" max="3" width="8.7109375" customWidth="1"/>
    <col min="4" max="6" width="8.42578125" style="101" customWidth="1"/>
    <col min="7" max="7" width="1.7109375" style="101" customWidth="1"/>
    <col min="8" max="9" width="8.7109375" style="101" customWidth="1"/>
    <col min="10" max="10" width="1.7109375" style="101" customWidth="1"/>
    <col min="11" max="11" width="8.7109375" style="101" customWidth="1"/>
    <col min="12" max="12" width="8.42578125" style="101" customWidth="1"/>
    <col min="13" max="13" width="1.7109375" style="101" customWidth="1"/>
    <col min="14" max="14" width="10.7109375" style="101" customWidth="1"/>
    <col min="15" max="15" width="1.7109375" style="101" customWidth="1"/>
    <col min="16" max="16" width="8.7109375" style="101" customWidth="1"/>
    <col min="17" max="17" width="1.7109375" style="101" customWidth="1"/>
    <col min="18" max="18" width="8.7109375" style="101" customWidth="1"/>
    <col min="19" max="19" width="1.7109375" style="101" customWidth="1"/>
    <col min="20" max="20" width="8.42578125" style="101" customWidth="1"/>
    <col min="21" max="21" width="1.7109375" style="101" customWidth="1"/>
    <col min="22" max="22" width="8.42578125" style="101" customWidth="1"/>
    <col min="23" max="23" width="1.7109375" customWidth="1"/>
    <col min="24" max="24" width="8.7109375" customWidth="1"/>
    <col min="25" max="25" width="1.7109375" customWidth="1"/>
    <col min="26" max="26" width="8.42578125" customWidth="1"/>
    <col min="27" max="27" width="1.7109375" customWidth="1"/>
    <col min="28" max="28" width="8.7109375" customWidth="1"/>
    <col min="29" max="29" width="1.7109375" customWidth="1"/>
    <col min="30" max="30" width="10" customWidth="1"/>
    <col min="31" max="31" width="1.7109375" customWidth="1"/>
    <col min="32" max="32" width="8.7109375" customWidth="1"/>
    <col min="33" max="33" width="8.5703125" customWidth="1"/>
    <col min="34" max="34" width="11.140625" customWidth="1"/>
    <col min="35" max="52" width="13.42578125" customWidth="1"/>
  </cols>
  <sheetData>
    <row r="1" spans="1:34" x14ac:dyDescent="0.25">
      <c r="AD1" s="91" t="s">
        <v>324</v>
      </c>
      <c r="AF1" s="23"/>
      <c r="AG1" s="23"/>
      <c r="AH1" s="23"/>
    </row>
    <row r="2" spans="1:34" ht="15" customHeight="1" x14ac:dyDescent="0.25">
      <c r="C2" s="89"/>
      <c r="D2" s="89"/>
      <c r="E2" s="89"/>
      <c r="F2" s="89"/>
      <c r="H2" s="89"/>
      <c r="I2" s="89"/>
      <c r="K2" s="89"/>
      <c r="L2" s="89"/>
      <c r="N2" s="89"/>
      <c r="P2" s="89"/>
      <c r="R2" s="89"/>
      <c r="T2" s="89"/>
      <c r="V2" s="89"/>
      <c r="Y2" s="75"/>
      <c r="AC2" s="75"/>
      <c r="AD2" s="91" t="s">
        <v>325</v>
      </c>
      <c r="AF2" s="23"/>
      <c r="AG2" s="23"/>
      <c r="AH2" s="23"/>
    </row>
    <row r="3" spans="1:34" ht="15" customHeight="1" x14ac:dyDescent="0.25">
      <c r="C3" s="149" t="s">
        <v>189</v>
      </c>
      <c r="D3" s="149"/>
      <c r="E3" s="149"/>
      <c r="F3" s="149"/>
      <c r="G3" s="23"/>
      <c r="H3" s="149" t="s">
        <v>6</v>
      </c>
      <c r="I3" s="149"/>
      <c r="J3" s="149"/>
      <c r="K3" s="149"/>
      <c r="L3" s="149"/>
      <c r="M3" s="23"/>
      <c r="N3" s="145" t="s">
        <v>208</v>
      </c>
      <c r="O3" s="23"/>
      <c r="P3" s="149" t="s">
        <v>209</v>
      </c>
      <c r="Q3" s="149"/>
      <c r="R3" s="149"/>
      <c r="S3" s="23"/>
      <c r="T3" s="145" t="s">
        <v>221</v>
      </c>
      <c r="U3" s="145"/>
      <c r="V3" s="145"/>
      <c r="W3" s="23"/>
      <c r="X3" s="82" t="s">
        <v>259</v>
      </c>
      <c r="Y3" s="72"/>
      <c r="Z3" s="82" t="s">
        <v>257</v>
      </c>
      <c r="AA3" s="82"/>
      <c r="AB3" s="82" t="s">
        <v>258</v>
      </c>
      <c r="AC3" s="74"/>
      <c r="AD3" s="91" t="s">
        <v>326</v>
      </c>
      <c r="AE3" s="23"/>
      <c r="AF3" s="23"/>
      <c r="AG3" s="23"/>
      <c r="AH3" s="23"/>
    </row>
    <row r="4" spans="1:34" ht="15" customHeight="1" x14ac:dyDescent="0.25">
      <c r="C4" s="149"/>
      <c r="D4" s="149"/>
      <c r="E4" s="149"/>
      <c r="F4" s="149"/>
      <c r="G4" s="22"/>
      <c r="H4" s="105" t="s">
        <v>194</v>
      </c>
      <c r="I4" s="105"/>
      <c r="J4" s="22"/>
      <c r="K4" s="105" t="s">
        <v>5</v>
      </c>
      <c r="L4" s="105"/>
      <c r="M4" s="22"/>
      <c r="N4" s="145"/>
      <c r="O4" s="22"/>
      <c r="P4" s="92" t="s">
        <v>240</v>
      </c>
      <c r="Q4" s="22"/>
      <c r="R4" s="98" t="s">
        <v>216</v>
      </c>
      <c r="S4" s="22"/>
      <c r="T4" s="145"/>
      <c r="U4" s="145"/>
      <c r="V4" s="145"/>
      <c r="W4" s="22"/>
      <c r="X4" s="82" t="s">
        <v>240</v>
      </c>
      <c r="Y4" s="72"/>
      <c r="Z4" s="82" t="s">
        <v>44</v>
      </c>
      <c r="AA4" s="83"/>
      <c r="AB4" s="82" t="s">
        <v>45</v>
      </c>
      <c r="AC4" s="72"/>
      <c r="AD4" s="91" t="s">
        <v>45</v>
      </c>
      <c r="AE4" s="22"/>
      <c r="AF4" s="23"/>
      <c r="AG4" s="23"/>
      <c r="AH4" s="23"/>
    </row>
    <row r="5" spans="1:34" ht="5.0999999999999996" customHeight="1" thickBot="1" x14ac:dyDescent="0.3">
      <c r="C5" s="89"/>
      <c r="D5" s="89"/>
      <c r="E5" s="89"/>
      <c r="F5" s="89"/>
      <c r="G5" s="22"/>
      <c r="H5" s="105"/>
      <c r="I5" s="105"/>
      <c r="J5" s="22"/>
      <c r="K5" s="105"/>
      <c r="L5" s="105"/>
      <c r="M5" s="22"/>
      <c r="N5" s="89"/>
      <c r="O5" s="22"/>
      <c r="P5" s="89"/>
      <c r="Q5" s="22"/>
      <c r="R5" s="90"/>
      <c r="S5" s="22"/>
      <c r="T5" s="89"/>
      <c r="U5" s="22"/>
      <c r="V5" s="89"/>
      <c r="W5" s="22"/>
      <c r="X5" s="59"/>
      <c r="Y5" s="22"/>
      <c r="Z5" s="59"/>
      <c r="AA5" s="22"/>
      <c r="AB5" s="59"/>
      <c r="AC5" s="22"/>
      <c r="AD5" s="59"/>
      <c r="AE5" s="22"/>
      <c r="AF5" s="78"/>
      <c r="AG5" s="78"/>
      <c r="AH5" s="78"/>
    </row>
    <row r="6" spans="1:34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22"/>
      <c r="H6" s="133" t="str">
        <f>+'Lead Sheet (R)'!M6:M8</f>
        <v>Vince Polistina</v>
      </c>
      <c r="I6" s="139" t="str">
        <f>+'Lead Sheet (R)'!N6:N8</f>
        <v>Seth Grossman</v>
      </c>
      <c r="J6" s="22"/>
      <c r="K6" s="133" t="str">
        <f>+'Lead Sheet (R)'!P6:P8</f>
        <v>Don Guardian</v>
      </c>
      <c r="L6" s="139" t="str">
        <f>+'Lead Sheet (R)'!Q6:Q8</f>
        <v>Claire Swift</v>
      </c>
      <c r="M6" s="22"/>
      <c r="N6" s="107" t="str">
        <f>+'Lead Sheet (R)'!AC6:AC8</f>
        <v>Joseph J. Giralo</v>
      </c>
      <c r="O6" s="22"/>
      <c r="P6" s="107" t="str">
        <f>+'Lead Sheet (R)'!AE6:AE8</f>
        <v>Frank X. Balles</v>
      </c>
      <c r="Q6" s="22"/>
      <c r="R6" s="150" t="str">
        <f>+'Lead Sheet (R)'!AG6:AG8</f>
        <v>Maureen Kern</v>
      </c>
      <c r="S6" s="22"/>
      <c r="T6" s="107" t="str">
        <f>+'Absecon (R)'!R6:R8</f>
        <v>Robert Croce</v>
      </c>
      <c r="U6" s="22"/>
      <c r="V6" s="107" t="str">
        <f>+'Absecon (R)'!T6:T8</f>
        <v>Cynthia Balles</v>
      </c>
      <c r="W6" s="22"/>
      <c r="X6" s="110" t="s">
        <v>320</v>
      </c>
      <c r="Y6" s="21"/>
      <c r="Z6" s="110" t="s">
        <v>321</v>
      </c>
      <c r="AA6" s="21"/>
      <c r="AB6" s="110" t="s">
        <v>322</v>
      </c>
      <c r="AC6" s="22"/>
      <c r="AD6" s="110" t="s">
        <v>323</v>
      </c>
      <c r="AE6" s="22"/>
      <c r="AF6" s="127" t="s">
        <v>224</v>
      </c>
      <c r="AG6" s="120" t="s">
        <v>225</v>
      </c>
      <c r="AH6" s="124" t="s">
        <v>226</v>
      </c>
    </row>
    <row r="7" spans="1:34" x14ac:dyDescent="0.25">
      <c r="C7" s="134"/>
      <c r="D7" s="137"/>
      <c r="E7" s="137"/>
      <c r="F7" s="140"/>
      <c r="G7" s="13"/>
      <c r="H7" s="134"/>
      <c r="I7" s="140"/>
      <c r="J7" s="13"/>
      <c r="K7" s="134"/>
      <c r="L7" s="140"/>
      <c r="M7" s="13"/>
      <c r="N7" s="108"/>
      <c r="O7" s="13"/>
      <c r="P7" s="108"/>
      <c r="Q7" s="13"/>
      <c r="R7" s="151"/>
      <c r="S7" s="13"/>
      <c r="T7" s="108"/>
      <c r="U7" s="13"/>
      <c r="V7" s="108"/>
      <c r="W7" s="13"/>
      <c r="X7" s="111"/>
      <c r="Y7" s="13"/>
      <c r="Z7" s="111"/>
      <c r="AA7" s="13"/>
      <c r="AB7" s="111"/>
      <c r="AC7" s="13"/>
      <c r="AD7" s="111"/>
      <c r="AE7" s="13"/>
      <c r="AF7" s="128"/>
      <c r="AG7" s="121"/>
      <c r="AH7" s="125"/>
    </row>
    <row r="8" spans="1:34" ht="15.75" thickBot="1" x14ac:dyDescent="0.3">
      <c r="C8" s="135"/>
      <c r="D8" s="138"/>
      <c r="E8" s="138"/>
      <c r="F8" s="141"/>
      <c r="G8" s="13"/>
      <c r="H8" s="135"/>
      <c r="I8" s="141"/>
      <c r="J8" s="13"/>
      <c r="K8" s="135"/>
      <c r="L8" s="141"/>
      <c r="M8" s="13"/>
      <c r="N8" s="109"/>
      <c r="O8" s="13"/>
      <c r="P8" s="109"/>
      <c r="Q8" s="13"/>
      <c r="R8" s="152"/>
      <c r="S8" s="13"/>
      <c r="T8" s="109"/>
      <c r="U8" s="13"/>
      <c r="V8" s="109"/>
      <c r="W8" s="13"/>
      <c r="X8" s="112"/>
      <c r="Y8" s="13"/>
      <c r="Z8" s="112"/>
      <c r="AA8" s="13"/>
      <c r="AB8" s="112"/>
      <c r="AC8" s="13"/>
      <c r="AD8" s="112"/>
      <c r="AE8" s="13"/>
      <c r="AF8" s="129"/>
      <c r="AG8" s="122"/>
      <c r="AH8" s="126"/>
    </row>
    <row r="9" spans="1:34" ht="5.0999999999999996" customHeight="1" x14ac:dyDescent="0.25">
      <c r="AF9" s="12"/>
      <c r="AG9" s="12"/>
      <c r="AH9" s="12"/>
    </row>
    <row r="10" spans="1:34" x14ac:dyDescent="0.25">
      <c r="A10" t="s">
        <v>146</v>
      </c>
      <c r="C10" s="8">
        <v>119</v>
      </c>
      <c r="D10" s="8">
        <v>5</v>
      </c>
      <c r="E10" s="8">
        <v>17</v>
      </c>
      <c r="F10" s="8">
        <v>42</v>
      </c>
      <c r="H10" s="8">
        <v>133</v>
      </c>
      <c r="I10" s="8">
        <v>49</v>
      </c>
      <c r="K10" s="8">
        <v>159</v>
      </c>
      <c r="L10" s="8">
        <v>157</v>
      </c>
      <c r="N10" s="8">
        <v>159</v>
      </c>
      <c r="P10" s="8">
        <v>166</v>
      </c>
      <c r="R10" s="8">
        <v>165</v>
      </c>
      <c r="T10" s="8">
        <v>158</v>
      </c>
      <c r="V10" s="8">
        <v>136</v>
      </c>
      <c r="X10" s="8">
        <v>164</v>
      </c>
      <c r="Z10" s="8">
        <v>167</v>
      </c>
      <c r="AB10" s="8"/>
      <c r="AD10" s="8"/>
      <c r="AF10" s="8">
        <v>196</v>
      </c>
      <c r="AG10" s="130">
        <v>52</v>
      </c>
      <c r="AH10" s="130">
        <v>13</v>
      </c>
    </row>
    <row r="11" spans="1:34" x14ac:dyDescent="0.25">
      <c r="A11" t="s">
        <v>147</v>
      </c>
      <c r="C11" s="8">
        <v>72</v>
      </c>
      <c r="D11" s="8">
        <v>0</v>
      </c>
      <c r="E11" s="8">
        <v>21</v>
      </c>
      <c r="F11" s="8">
        <v>28</v>
      </c>
      <c r="H11" s="8">
        <v>86</v>
      </c>
      <c r="I11" s="8">
        <v>39</v>
      </c>
      <c r="K11" s="8">
        <v>113</v>
      </c>
      <c r="L11" s="8">
        <v>110</v>
      </c>
      <c r="N11" s="8">
        <v>115</v>
      </c>
      <c r="P11" s="8">
        <v>113</v>
      </c>
      <c r="R11" s="8">
        <v>112</v>
      </c>
      <c r="T11" s="8">
        <v>114</v>
      </c>
      <c r="V11" s="8">
        <v>112</v>
      </c>
      <c r="X11" s="8">
        <v>115</v>
      </c>
      <c r="Z11" s="8">
        <v>112</v>
      </c>
      <c r="AB11" s="8"/>
      <c r="AD11" s="8"/>
      <c r="AF11" s="8">
        <v>127</v>
      </c>
      <c r="AG11" s="132"/>
      <c r="AH11" s="132"/>
    </row>
    <row r="12" spans="1:34" x14ac:dyDescent="0.25">
      <c r="A12" t="s">
        <v>148</v>
      </c>
      <c r="C12" s="8">
        <v>74</v>
      </c>
      <c r="D12" s="8">
        <v>2</v>
      </c>
      <c r="E12" s="8">
        <v>9</v>
      </c>
      <c r="F12" s="8">
        <v>18</v>
      </c>
      <c r="H12" s="8">
        <v>66</v>
      </c>
      <c r="I12" s="8">
        <v>37</v>
      </c>
      <c r="K12" s="8">
        <v>96</v>
      </c>
      <c r="L12" s="8">
        <v>93</v>
      </c>
      <c r="N12" s="8">
        <v>94</v>
      </c>
      <c r="P12" s="8">
        <v>94</v>
      </c>
      <c r="R12" s="8">
        <v>97</v>
      </c>
      <c r="T12" s="8">
        <v>94</v>
      </c>
      <c r="V12" s="8">
        <v>93</v>
      </c>
      <c r="X12" s="8">
        <v>94</v>
      </c>
      <c r="Z12" s="8"/>
      <c r="AB12" s="8">
        <v>94</v>
      </c>
      <c r="AD12" s="8">
        <v>93</v>
      </c>
      <c r="AF12" s="8">
        <v>108</v>
      </c>
      <c r="AG12" s="130">
        <v>39</v>
      </c>
      <c r="AH12" s="130">
        <v>4</v>
      </c>
    </row>
    <row r="13" spans="1:34" x14ac:dyDescent="0.25">
      <c r="A13" t="s">
        <v>149</v>
      </c>
      <c r="C13" s="8">
        <v>61</v>
      </c>
      <c r="D13" s="8">
        <v>1</v>
      </c>
      <c r="E13" s="8">
        <v>9</v>
      </c>
      <c r="F13" s="8">
        <v>35</v>
      </c>
      <c r="H13" s="8">
        <v>68</v>
      </c>
      <c r="I13" s="8">
        <v>37</v>
      </c>
      <c r="K13" s="8">
        <v>86</v>
      </c>
      <c r="L13" s="8">
        <v>83</v>
      </c>
      <c r="N13" s="8">
        <v>87</v>
      </c>
      <c r="P13" s="8">
        <v>90</v>
      </c>
      <c r="R13" s="8">
        <v>87</v>
      </c>
      <c r="T13" s="8">
        <v>83</v>
      </c>
      <c r="V13" s="8">
        <v>88</v>
      </c>
      <c r="X13" s="8">
        <v>88</v>
      </c>
      <c r="Z13" s="8"/>
      <c r="AB13" s="8">
        <v>84</v>
      </c>
      <c r="AD13" s="8">
        <v>84</v>
      </c>
      <c r="AF13" s="8">
        <v>111</v>
      </c>
      <c r="AG13" s="131"/>
      <c r="AH13" s="131"/>
    </row>
    <row r="14" spans="1:34" x14ac:dyDescent="0.25">
      <c r="A14" t="s">
        <v>145</v>
      </c>
      <c r="C14" s="8">
        <v>60</v>
      </c>
      <c r="D14" s="8">
        <v>2</v>
      </c>
      <c r="E14" s="8">
        <v>3</v>
      </c>
      <c r="F14" s="8">
        <v>16</v>
      </c>
      <c r="H14" s="8">
        <v>66</v>
      </c>
      <c r="I14" s="8">
        <v>16</v>
      </c>
      <c r="K14" s="8">
        <v>76</v>
      </c>
      <c r="L14" s="8">
        <v>77</v>
      </c>
      <c r="N14" s="8">
        <v>79</v>
      </c>
      <c r="P14" s="8">
        <v>78</v>
      </c>
      <c r="R14" s="8">
        <v>79</v>
      </c>
      <c r="T14" s="8">
        <v>79</v>
      </c>
      <c r="V14" s="8">
        <v>78</v>
      </c>
      <c r="X14" s="8">
        <v>79</v>
      </c>
      <c r="Z14" s="8"/>
      <c r="AB14" s="8">
        <v>76</v>
      </c>
      <c r="AD14" s="8">
        <v>76</v>
      </c>
      <c r="AF14" s="8">
        <v>84</v>
      </c>
      <c r="AG14" s="132"/>
      <c r="AH14" s="132"/>
    </row>
    <row r="15" spans="1:34" ht="15.75" thickBot="1" x14ac:dyDescent="0.3"/>
    <row r="16" spans="1:34" ht="15.75" thickBot="1" x14ac:dyDescent="0.3">
      <c r="A16" s="16" t="s">
        <v>30</v>
      </c>
      <c r="B16" s="7"/>
      <c r="C16" s="10">
        <f>+SUM(C10:C14)</f>
        <v>386</v>
      </c>
      <c r="D16" s="10">
        <f t="shared" ref="D16:V16" si="0">+SUM(D10:D14)</f>
        <v>10</v>
      </c>
      <c r="E16" s="10">
        <f t="shared" si="0"/>
        <v>59</v>
      </c>
      <c r="F16" s="10">
        <f t="shared" si="0"/>
        <v>139</v>
      </c>
      <c r="H16" s="10">
        <f t="shared" si="0"/>
        <v>419</v>
      </c>
      <c r="I16" s="10">
        <f t="shared" si="0"/>
        <v>178</v>
      </c>
      <c r="K16" s="10">
        <f t="shared" si="0"/>
        <v>530</v>
      </c>
      <c r="L16" s="10">
        <f t="shared" si="0"/>
        <v>520</v>
      </c>
      <c r="N16" s="10">
        <f t="shared" si="0"/>
        <v>534</v>
      </c>
      <c r="P16" s="10">
        <f t="shared" si="0"/>
        <v>541</v>
      </c>
      <c r="R16" s="10">
        <f t="shared" si="0"/>
        <v>540</v>
      </c>
      <c r="T16" s="10">
        <f t="shared" si="0"/>
        <v>528</v>
      </c>
      <c r="V16" s="10">
        <f t="shared" si="0"/>
        <v>507</v>
      </c>
      <c r="X16" s="10">
        <f t="shared" ref="X16" si="1">+SUM(X10:X14)</f>
        <v>540</v>
      </c>
      <c r="Z16" s="10">
        <f t="shared" ref="Z16" si="2">+SUM(Z10:Z14)</f>
        <v>279</v>
      </c>
      <c r="AB16" s="10">
        <f t="shared" ref="AB16" si="3">+SUM(AB10:AB14)</f>
        <v>254</v>
      </c>
      <c r="AD16" s="10">
        <f t="shared" ref="AD16" si="4">+SUM(AD10:AD14)</f>
        <v>253</v>
      </c>
      <c r="AF16" s="10">
        <f>+SUM(AF10:AF14)</f>
        <v>626</v>
      </c>
      <c r="AG16" s="10">
        <f>+SUM(AG10:AG14)</f>
        <v>91</v>
      </c>
      <c r="AH16" s="10">
        <f>+SUM(AH10:AH14)</f>
        <v>17</v>
      </c>
    </row>
    <row r="17" spans="1:31" x14ac:dyDescent="0.25">
      <c r="A17" s="17" t="s">
        <v>31</v>
      </c>
      <c r="B17" s="7"/>
      <c r="C17" s="26">
        <v>55</v>
      </c>
      <c r="D17" s="26">
        <v>1</v>
      </c>
      <c r="E17" s="26">
        <v>2</v>
      </c>
      <c r="F17" s="26">
        <v>27</v>
      </c>
      <c r="G17" s="103"/>
      <c r="H17" s="26">
        <v>49</v>
      </c>
      <c r="I17" s="26">
        <v>32</v>
      </c>
      <c r="J17" s="103"/>
      <c r="K17" s="26">
        <v>75</v>
      </c>
      <c r="L17" s="26">
        <v>73</v>
      </c>
      <c r="M17" s="103"/>
      <c r="N17" s="26">
        <v>70</v>
      </c>
      <c r="O17" s="103"/>
      <c r="P17" s="26">
        <v>75</v>
      </c>
      <c r="Q17" s="103"/>
      <c r="R17" s="26">
        <v>72</v>
      </c>
      <c r="S17" s="103"/>
      <c r="T17" s="26">
        <v>69</v>
      </c>
      <c r="U17" s="103"/>
      <c r="V17" s="26">
        <v>71</v>
      </c>
      <c r="W17" s="47"/>
      <c r="X17" s="26">
        <v>73</v>
      </c>
      <c r="Y17" s="47"/>
      <c r="Z17" s="26">
        <v>38</v>
      </c>
      <c r="AA17" s="47"/>
      <c r="AB17" s="26">
        <v>33</v>
      </c>
      <c r="AC17" s="47"/>
      <c r="AD17" s="26">
        <v>33</v>
      </c>
      <c r="AE17" s="47"/>
    </row>
    <row r="18" spans="1:31" ht="15.75" thickBot="1" x14ac:dyDescent="0.3">
      <c r="A18" s="18" t="s">
        <v>32</v>
      </c>
      <c r="B18" s="7"/>
      <c r="C18" s="27">
        <v>11</v>
      </c>
      <c r="D18" s="27">
        <v>1</v>
      </c>
      <c r="E18" s="27">
        <v>1</v>
      </c>
      <c r="F18" s="27">
        <v>4</v>
      </c>
      <c r="G18" s="103"/>
      <c r="H18" s="27">
        <v>10</v>
      </c>
      <c r="I18" s="27">
        <v>7</v>
      </c>
      <c r="J18" s="103"/>
      <c r="K18" s="27">
        <v>17</v>
      </c>
      <c r="L18" s="27">
        <v>17</v>
      </c>
      <c r="M18" s="103"/>
      <c r="N18" s="27">
        <v>17</v>
      </c>
      <c r="O18" s="103"/>
      <c r="P18" s="27">
        <v>17</v>
      </c>
      <c r="Q18" s="103"/>
      <c r="R18" s="27">
        <v>17</v>
      </c>
      <c r="S18" s="103"/>
      <c r="T18" s="27">
        <v>17</v>
      </c>
      <c r="U18" s="103"/>
      <c r="V18" s="27">
        <v>17</v>
      </c>
      <c r="W18" s="47"/>
      <c r="X18" s="27">
        <v>16</v>
      </c>
      <c r="Y18" s="47"/>
      <c r="Z18" s="27">
        <v>13</v>
      </c>
      <c r="AA18" s="47"/>
      <c r="AB18" s="27">
        <v>4</v>
      </c>
      <c r="AC18" s="47"/>
      <c r="AD18" s="27">
        <v>3</v>
      </c>
      <c r="AE18" s="47"/>
    </row>
    <row r="19" spans="1:31" ht="15.75" thickBot="1" x14ac:dyDescent="0.3">
      <c r="A19" s="16" t="s">
        <v>34</v>
      </c>
      <c r="B19" s="7"/>
      <c r="C19" s="10">
        <f>+SUM(C16:C18)</f>
        <v>452</v>
      </c>
      <c r="D19" s="10">
        <f>+SUM(D16:D18)</f>
        <v>12</v>
      </c>
      <c r="E19" s="10">
        <f>+SUM(E16:E18)</f>
        <v>62</v>
      </c>
      <c r="F19" s="10">
        <f>+SUM(F16:F18)</f>
        <v>170</v>
      </c>
      <c r="H19" s="10">
        <f>+SUM(H16:H18)</f>
        <v>478</v>
      </c>
      <c r="I19" s="10">
        <f>+SUM(I16:I18)</f>
        <v>217</v>
      </c>
      <c r="K19" s="10">
        <f>+SUM(K16:K18)</f>
        <v>622</v>
      </c>
      <c r="L19" s="10">
        <f>+SUM(L16:L18)</f>
        <v>610</v>
      </c>
      <c r="N19" s="10">
        <f>+SUM(N16:N18)</f>
        <v>621</v>
      </c>
      <c r="P19" s="10">
        <f>+SUM(P16:P18)</f>
        <v>633</v>
      </c>
      <c r="R19" s="10">
        <f>+SUM(R16:R18)</f>
        <v>629</v>
      </c>
      <c r="T19" s="10">
        <f>+SUM(T16:T18)</f>
        <v>614</v>
      </c>
      <c r="V19" s="10">
        <f>+SUM(V16:V18)</f>
        <v>595</v>
      </c>
      <c r="X19" s="10">
        <f>+SUM(X16:X18)</f>
        <v>629</v>
      </c>
      <c r="Z19" s="10">
        <f>+SUM(Z16:Z18)</f>
        <v>330</v>
      </c>
      <c r="AB19" s="10">
        <f>+SUM(AB16:AB18)</f>
        <v>291</v>
      </c>
      <c r="AD19" s="10">
        <f>+SUM(AD16:AD18)</f>
        <v>289</v>
      </c>
    </row>
  </sheetData>
  <mergeCells count="31">
    <mergeCell ref="T3:V4"/>
    <mergeCell ref="AH6:AH8"/>
    <mergeCell ref="X6:X8"/>
    <mergeCell ref="Z6:Z8"/>
    <mergeCell ref="AB6:AB8"/>
    <mergeCell ref="AD6:AD8"/>
    <mergeCell ref="AF6:AF8"/>
    <mergeCell ref="AG6:AG8"/>
    <mergeCell ref="V6:V8"/>
    <mergeCell ref="R6:R8"/>
    <mergeCell ref="T6:T8"/>
    <mergeCell ref="AH12:AH14"/>
    <mergeCell ref="AG12:AG14"/>
    <mergeCell ref="AH10:AH11"/>
    <mergeCell ref="AG10:AG11"/>
    <mergeCell ref="N3:N4"/>
    <mergeCell ref="P3:R3"/>
    <mergeCell ref="H4:I5"/>
    <mergeCell ref="C6:C8"/>
    <mergeCell ref="E6:E8"/>
    <mergeCell ref="H6:H8"/>
    <mergeCell ref="K4:L5"/>
    <mergeCell ref="D6:D8"/>
    <mergeCell ref="F6:F8"/>
    <mergeCell ref="I6:I8"/>
    <mergeCell ref="L6:L8"/>
    <mergeCell ref="C3:F4"/>
    <mergeCell ref="H3:L3"/>
    <mergeCell ref="K6:K8"/>
    <mergeCell ref="N6:N8"/>
    <mergeCell ref="P6:P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zoomScale="75" zoomScaleNormal="75" workbookViewId="0">
      <selection activeCell="S12" sqref="S12"/>
    </sheetView>
  </sheetViews>
  <sheetFormatPr defaultRowHeight="15" x14ac:dyDescent="0.25"/>
  <cols>
    <col min="1" max="1" width="20.140625" bestFit="1" customWidth="1"/>
    <col min="2" max="2" width="1.7109375" customWidth="1"/>
    <col min="3" max="3" width="9.7109375" customWidth="1"/>
    <col min="4" max="4" width="1.7109375" customWidth="1"/>
    <col min="5" max="5" width="9.7109375" customWidth="1"/>
    <col min="6" max="6" width="1.7109375" customWidth="1"/>
    <col min="7" max="7" width="9.28515625" customWidth="1"/>
    <col min="8" max="8" width="11.28515625" customWidth="1"/>
    <col min="9" max="9" width="1.7109375" customWidth="1"/>
    <col min="10" max="11" width="9.7109375" customWidth="1"/>
    <col min="12" max="12" width="1.7109375" customWidth="1"/>
    <col min="13" max="13" width="13.85546875" customWidth="1"/>
    <col min="14" max="14" width="1.7109375" customWidth="1"/>
    <col min="15" max="15" width="10.28515625" customWidth="1"/>
    <col min="16" max="16" width="9.85546875" customWidth="1"/>
    <col min="17" max="17" width="1.7109375" customWidth="1"/>
    <col min="18" max="19" width="10.7109375" customWidth="1"/>
    <col min="20" max="20" width="1.7109375" customWidth="1"/>
    <col min="21" max="21" width="8.7109375" customWidth="1"/>
    <col min="22" max="22" width="1.7109375" customWidth="1"/>
    <col min="24" max="24" width="8.7109375" customWidth="1"/>
    <col min="25" max="25" width="12" customWidth="1"/>
    <col min="26" max="26" width="9.28515625" customWidth="1"/>
  </cols>
  <sheetData>
    <row r="1" spans="1:26" x14ac:dyDescent="0.25"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92" t="s">
        <v>43</v>
      </c>
      <c r="V1" s="23"/>
    </row>
    <row r="2" spans="1:26" x14ac:dyDescent="0.25">
      <c r="C2" s="50"/>
      <c r="D2" s="6"/>
      <c r="E2" s="104" t="s">
        <v>196</v>
      </c>
      <c r="F2" s="104"/>
      <c r="G2" s="104"/>
      <c r="H2" s="104"/>
      <c r="I2" s="6"/>
      <c r="J2" s="6"/>
      <c r="K2" s="6"/>
      <c r="L2" s="6"/>
      <c r="M2" s="52"/>
      <c r="N2" s="6"/>
      <c r="O2" s="119"/>
      <c r="P2" s="119"/>
      <c r="Q2" s="6"/>
      <c r="R2" s="119"/>
      <c r="S2" s="119"/>
      <c r="T2" s="6"/>
      <c r="U2" s="92" t="s">
        <v>325</v>
      </c>
      <c r="V2" s="22"/>
    </row>
    <row r="3" spans="1:26" ht="15" customHeight="1" x14ac:dyDescent="0.25">
      <c r="C3" s="105" t="s">
        <v>189</v>
      </c>
      <c r="D3" s="6"/>
      <c r="E3" s="144" t="s">
        <v>195</v>
      </c>
      <c r="F3" s="6"/>
      <c r="G3" s="105" t="s">
        <v>5</v>
      </c>
      <c r="H3" s="105"/>
      <c r="I3" s="6"/>
      <c r="J3" s="105" t="s">
        <v>208</v>
      </c>
      <c r="K3" s="105"/>
      <c r="L3" s="6"/>
      <c r="M3" s="54" t="s">
        <v>209</v>
      </c>
      <c r="N3" s="6"/>
      <c r="O3" s="59"/>
      <c r="P3" s="59"/>
      <c r="Q3" s="6"/>
      <c r="R3" s="59"/>
      <c r="S3" s="59"/>
      <c r="T3" s="6"/>
      <c r="U3" s="92" t="s">
        <v>326</v>
      </c>
      <c r="V3" s="22"/>
      <c r="W3" s="7"/>
      <c r="X3" s="7"/>
      <c r="Y3" s="7"/>
      <c r="Z3" s="7"/>
    </row>
    <row r="4" spans="1:26" ht="15" customHeight="1" x14ac:dyDescent="0.25">
      <c r="C4" s="105"/>
      <c r="D4" s="22"/>
      <c r="E4" s="144"/>
      <c r="F4" s="22"/>
      <c r="G4" s="105"/>
      <c r="H4" s="105"/>
      <c r="I4" s="22"/>
      <c r="J4" s="105"/>
      <c r="K4" s="105"/>
      <c r="L4" s="22"/>
      <c r="M4" s="54" t="s">
        <v>240</v>
      </c>
      <c r="N4" s="22"/>
      <c r="O4" s="119" t="s">
        <v>221</v>
      </c>
      <c r="P4" s="119"/>
      <c r="Q4" s="22"/>
      <c r="R4" s="119" t="s">
        <v>221</v>
      </c>
      <c r="S4" s="119"/>
      <c r="T4" s="22"/>
      <c r="U4" s="92" t="s">
        <v>240</v>
      </c>
      <c r="V4" s="22"/>
      <c r="W4" s="33"/>
      <c r="X4" s="33"/>
      <c r="Y4" s="33"/>
      <c r="Z4" s="33"/>
    </row>
    <row r="5" spans="1:26" ht="5.0999999999999996" customHeight="1" thickBot="1" x14ac:dyDescent="0.3">
      <c r="C5" s="50"/>
      <c r="D5" s="13"/>
      <c r="E5" s="12"/>
      <c r="F5" s="13"/>
      <c r="G5" s="7"/>
      <c r="H5" s="7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33"/>
      <c r="X5" s="33"/>
      <c r="Y5" s="33"/>
      <c r="Z5" s="33"/>
    </row>
    <row r="6" spans="1:26" ht="15" customHeight="1" x14ac:dyDescent="0.25">
      <c r="A6" s="106" t="s">
        <v>8</v>
      </c>
      <c r="C6" s="107" t="str">
        <f>+'Leed Sheet (D)'!C6:C8</f>
        <v>Philip Murphy</v>
      </c>
      <c r="D6" s="13"/>
      <c r="E6" s="107" t="str">
        <f>+'Leed Sheet (D)'!J6:J8</f>
        <v>Vince Mazzeo</v>
      </c>
      <c r="F6" s="13"/>
      <c r="G6" s="116" t="str">
        <f>+'Leed Sheet (D)'!L6:L8</f>
        <v>John Armato</v>
      </c>
      <c r="H6" s="113" t="str">
        <f>+'Leed Sheet (D)'!M6:M8</f>
        <v>Caren Fitzpatrick</v>
      </c>
      <c r="I6" s="13"/>
      <c r="J6" s="116" t="str">
        <f>+'Leed Sheet (D)'!Y6:Y8</f>
        <v>Lisa Jiampetti</v>
      </c>
      <c r="K6" s="113" t="str">
        <f>+'Leed Sheet (D)'!Z6:Z8</f>
        <v>Mico Lucide</v>
      </c>
      <c r="L6" s="13"/>
      <c r="M6" s="110" t="str">
        <f>+'Leed Sheet (D)'!AB6:AB8</f>
        <v>Celeste Fernandez</v>
      </c>
      <c r="N6" s="13"/>
      <c r="O6" s="116" t="str">
        <f>+'Leed Sheet (D)'!AH6:AH8</f>
        <v>Robert J. Campbell</v>
      </c>
      <c r="P6" s="113" t="str">
        <f>+'Leed Sheet (D)'!AI6:AI8</f>
        <v>William "Wick" Ward</v>
      </c>
      <c r="Q6" s="13"/>
      <c r="R6" s="116" t="str">
        <f>+'Leed Sheet (D)'!AK6:AK8</f>
        <v>Joyce Mollineaux</v>
      </c>
      <c r="S6" s="113" t="str">
        <f>+'Leed Sheet (D)'!AL6:AL8</f>
        <v>Sherri Parmenter</v>
      </c>
      <c r="T6" s="13"/>
      <c r="U6" s="110" t="s">
        <v>255</v>
      </c>
      <c r="V6" s="13"/>
      <c r="W6" s="127" t="s">
        <v>224</v>
      </c>
      <c r="X6" s="120" t="s">
        <v>225</v>
      </c>
      <c r="Y6" s="120" t="s">
        <v>226</v>
      </c>
      <c r="Z6" s="124" t="s">
        <v>227</v>
      </c>
    </row>
    <row r="7" spans="1:26" x14ac:dyDescent="0.25">
      <c r="A7" s="106"/>
      <c r="C7" s="108"/>
      <c r="D7" s="13"/>
      <c r="E7" s="108"/>
      <c r="F7" s="13"/>
      <c r="G7" s="117"/>
      <c r="H7" s="114"/>
      <c r="I7" s="13"/>
      <c r="J7" s="117"/>
      <c r="K7" s="114"/>
      <c r="L7" s="13"/>
      <c r="M7" s="111"/>
      <c r="N7" s="13"/>
      <c r="O7" s="117"/>
      <c r="P7" s="114"/>
      <c r="Q7" s="13"/>
      <c r="R7" s="117"/>
      <c r="S7" s="114"/>
      <c r="T7" s="13"/>
      <c r="U7" s="111"/>
      <c r="V7" s="13"/>
      <c r="W7" s="128"/>
      <c r="X7" s="121"/>
      <c r="Y7" s="121"/>
      <c r="Z7" s="125"/>
    </row>
    <row r="8" spans="1:26" ht="15.75" thickBot="1" x14ac:dyDescent="0.3">
      <c r="A8" s="106"/>
      <c r="C8" s="109"/>
      <c r="D8" s="13"/>
      <c r="E8" s="109"/>
      <c r="F8" s="13"/>
      <c r="G8" s="118"/>
      <c r="H8" s="115"/>
      <c r="I8" s="13"/>
      <c r="J8" s="118"/>
      <c r="K8" s="115"/>
      <c r="L8" s="13"/>
      <c r="M8" s="112"/>
      <c r="N8" s="13"/>
      <c r="O8" s="118"/>
      <c r="P8" s="115"/>
      <c r="Q8" s="13"/>
      <c r="R8" s="118"/>
      <c r="S8" s="115"/>
      <c r="T8" s="13"/>
      <c r="U8" s="112"/>
      <c r="V8" s="13"/>
      <c r="W8" s="129"/>
      <c r="X8" s="122"/>
      <c r="Y8" s="122"/>
      <c r="Z8" s="126"/>
    </row>
    <row r="9" spans="1:26" ht="5.0999999999999996" customHeight="1" x14ac:dyDescent="0.25"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12"/>
      <c r="X9" s="12"/>
      <c r="Y9" s="12"/>
      <c r="Z9" s="12"/>
    </row>
    <row r="10" spans="1:26" x14ac:dyDescent="0.25">
      <c r="A10" t="s">
        <v>68</v>
      </c>
      <c r="C10" s="8">
        <v>54</v>
      </c>
      <c r="D10" s="23"/>
      <c r="E10" s="8">
        <v>55</v>
      </c>
      <c r="F10" s="23"/>
      <c r="G10" s="8">
        <v>54</v>
      </c>
      <c r="H10" s="8">
        <v>52</v>
      </c>
      <c r="I10" s="23"/>
      <c r="J10" s="8">
        <v>49</v>
      </c>
      <c r="K10" s="8">
        <v>6</v>
      </c>
      <c r="L10" s="23"/>
      <c r="M10" s="8">
        <v>55</v>
      </c>
      <c r="N10" s="23"/>
      <c r="O10" s="8">
        <v>55</v>
      </c>
      <c r="P10" s="8">
        <v>54</v>
      </c>
      <c r="Q10" s="23"/>
      <c r="R10" s="8">
        <v>54</v>
      </c>
      <c r="S10" s="8">
        <v>54</v>
      </c>
      <c r="T10" s="23"/>
      <c r="U10" s="8"/>
      <c r="V10" s="23"/>
      <c r="W10" s="8">
        <v>57</v>
      </c>
      <c r="X10" s="130">
        <v>134</v>
      </c>
      <c r="Y10" s="130">
        <v>6</v>
      </c>
      <c r="Z10" s="27">
        <v>0</v>
      </c>
    </row>
    <row r="11" spans="1:26" x14ac:dyDescent="0.25">
      <c r="A11" t="s">
        <v>69</v>
      </c>
      <c r="C11" s="8">
        <v>43</v>
      </c>
      <c r="D11" s="23"/>
      <c r="E11" s="8">
        <v>43</v>
      </c>
      <c r="F11" s="23"/>
      <c r="G11" s="8">
        <v>42</v>
      </c>
      <c r="H11" s="8">
        <v>43</v>
      </c>
      <c r="I11" s="23"/>
      <c r="J11" s="8">
        <v>38</v>
      </c>
      <c r="K11" s="8">
        <v>7</v>
      </c>
      <c r="L11" s="23"/>
      <c r="M11" s="8">
        <v>43</v>
      </c>
      <c r="N11" s="23"/>
      <c r="O11" s="8">
        <v>43</v>
      </c>
      <c r="P11" s="8">
        <v>43</v>
      </c>
      <c r="Q11" s="23"/>
      <c r="R11" s="8">
        <v>43</v>
      </c>
      <c r="S11" s="8">
        <v>41</v>
      </c>
      <c r="T11" s="23"/>
      <c r="U11" s="8"/>
      <c r="V11" s="23"/>
      <c r="W11" s="8">
        <v>46</v>
      </c>
      <c r="X11" s="131"/>
      <c r="Y11" s="131"/>
      <c r="Z11" s="14">
        <v>1</v>
      </c>
    </row>
    <row r="12" spans="1:26" x14ac:dyDescent="0.25">
      <c r="A12" t="s">
        <v>70</v>
      </c>
      <c r="C12" s="8">
        <v>63</v>
      </c>
      <c r="D12" s="23"/>
      <c r="E12" s="8">
        <v>60</v>
      </c>
      <c r="F12" s="23"/>
      <c r="G12" s="8">
        <v>57</v>
      </c>
      <c r="H12" s="8">
        <v>56</v>
      </c>
      <c r="I12" s="23"/>
      <c r="J12" s="8">
        <v>52</v>
      </c>
      <c r="K12" s="8">
        <v>9</v>
      </c>
      <c r="L12" s="23"/>
      <c r="M12" s="8">
        <v>56</v>
      </c>
      <c r="N12" s="23"/>
      <c r="O12" s="8">
        <v>59</v>
      </c>
      <c r="P12" s="8">
        <v>55</v>
      </c>
      <c r="Q12" s="23"/>
      <c r="R12" s="8">
        <v>57</v>
      </c>
      <c r="S12" s="8">
        <v>58</v>
      </c>
      <c r="T12" s="23"/>
      <c r="U12" s="8"/>
      <c r="V12" s="23"/>
      <c r="W12" s="8">
        <v>65</v>
      </c>
      <c r="X12" s="131"/>
      <c r="Y12" s="131"/>
      <c r="Z12" s="14">
        <v>0</v>
      </c>
    </row>
    <row r="13" spans="1:26" x14ac:dyDescent="0.25">
      <c r="A13" t="s">
        <v>71</v>
      </c>
      <c r="C13" s="8">
        <v>57</v>
      </c>
      <c r="D13" s="23"/>
      <c r="E13" s="8">
        <v>59</v>
      </c>
      <c r="F13" s="23"/>
      <c r="G13" s="8">
        <v>58</v>
      </c>
      <c r="H13" s="8">
        <v>54</v>
      </c>
      <c r="I13" s="23"/>
      <c r="J13" s="8">
        <v>52</v>
      </c>
      <c r="K13" s="8">
        <v>5</v>
      </c>
      <c r="L13" s="23"/>
      <c r="M13" s="8">
        <v>57</v>
      </c>
      <c r="N13" s="23"/>
      <c r="O13" s="8">
        <v>58</v>
      </c>
      <c r="P13" s="8">
        <v>57</v>
      </c>
      <c r="Q13" s="23"/>
      <c r="R13" s="8">
        <v>56</v>
      </c>
      <c r="S13" s="8">
        <v>55</v>
      </c>
      <c r="T13" s="23"/>
      <c r="U13" s="8"/>
      <c r="V13" s="23"/>
      <c r="W13" s="8">
        <v>61</v>
      </c>
      <c r="X13" s="132"/>
      <c r="Y13" s="132"/>
      <c r="Z13" s="14">
        <v>0</v>
      </c>
    </row>
    <row r="14" spans="1:26" ht="15.75" thickBot="1" x14ac:dyDescent="0.3"/>
    <row r="15" spans="1:26" ht="15.75" thickBot="1" x14ac:dyDescent="0.3">
      <c r="A15" s="16" t="s">
        <v>30</v>
      </c>
      <c r="B15" s="7"/>
      <c r="C15" s="10">
        <f>+SUM(C10:C13)</f>
        <v>217</v>
      </c>
      <c r="E15" s="10">
        <f>+SUM(E10:E13)</f>
        <v>217</v>
      </c>
      <c r="G15" s="10">
        <f>+SUM(G10:G13)</f>
        <v>211</v>
      </c>
      <c r="H15" s="10">
        <f>+SUM(H10:H13)</f>
        <v>205</v>
      </c>
      <c r="J15" s="10">
        <f>+SUM(J10:J13)</f>
        <v>191</v>
      </c>
      <c r="K15" s="10">
        <f t="shared" ref="K15:U15" si="0">+SUM(K10:K13)</f>
        <v>27</v>
      </c>
      <c r="M15" s="10">
        <f t="shared" si="0"/>
        <v>211</v>
      </c>
      <c r="O15" s="10">
        <f t="shared" si="0"/>
        <v>215</v>
      </c>
      <c r="P15" s="10">
        <f t="shared" si="0"/>
        <v>209</v>
      </c>
      <c r="R15" s="10">
        <f t="shared" si="0"/>
        <v>210</v>
      </c>
      <c r="S15" s="10">
        <f t="shared" si="0"/>
        <v>208</v>
      </c>
      <c r="U15" s="10">
        <f t="shared" si="0"/>
        <v>0</v>
      </c>
      <c r="W15" s="10">
        <f>+SUM(W10:W13)</f>
        <v>229</v>
      </c>
      <c r="X15" s="10">
        <f>+SUM(X10:X13)</f>
        <v>134</v>
      </c>
      <c r="Y15" s="10">
        <f>+SUM(Y10:Y13)</f>
        <v>6</v>
      </c>
      <c r="Z15" s="10">
        <f>+SUM(Z10:Z13)</f>
        <v>1</v>
      </c>
    </row>
    <row r="16" spans="1:26" x14ac:dyDescent="0.25">
      <c r="A16" s="17" t="s">
        <v>31</v>
      </c>
      <c r="B16" s="7"/>
      <c r="C16" s="26">
        <v>132</v>
      </c>
      <c r="D16" s="47"/>
      <c r="E16" s="26">
        <v>125</v>
      </c>
      <c r="F16" s="47"/>
      <c r="G16" s="26">
        <v>127</v>
      </c>
      <c r="H16" s="26">
        <v>127</v>
      </c>
      <c r="I16" s="47"/>
      <c r="J16" s="26">
        <v>119</v>
      </c>
      <c r="K16" s="26">
        <v>11</v>
      </c>
      <c r="L16" s="47"/>
      <c r="M16" s="26">
        <v>126</v>
      </c>
      <c r="N16" s="47"/>
      <c r="O16" s="26">
        <v>125</v>
      </c>
      <c r="P16" s="26">
        <v>125</v>
      </c>
      <c r="Q16" s="47"/>
      <c r="R16" s="26">
        <v>127</v>
      </c>
      <c r="S16" s="26">
        <v>128</v>
      </c>
      <c r="T16" s="47"/>
      <c r="U16" s="26"/>
      <c r="V16" s="47"/>
      <c r="W16" s="25"/>
      <c r="X16" s="25"/>
      <c r="Y16" s="25"/>
      <c r="Z16" s="25"/>
    </row>
    <row r="17" spans="1:26" x14ac:dyDescent="0.25">
      <c r="A17" s="18" t="s">
        <v>32</v>
      </c>
      <c r="B17" s="7"/>
      <c r="C17" s="27">
        <v>6</v>
      </c>
      <c r="D17" s="47"/>
      <c r="E17" s="27">
        <v>6</v>
      </c>
      <c r="F17" s="47"/>
      <c r="G17" s="27">
        <v>5</v>
      </c>
      <c r="H17" s="27">
        <v>6</v>
      </c>
      <c r="I17" s="47"/>
      <c r="J17" s="27">
        <v>3</v>
      </c>
      <c r="K17" s="27">
        <v>1</v>
      </c>
      <c r="L17" s="47"/>
      <c r="M17" s="27">
        <v>5</v>
      </c>
      <c r="N17" s="47"/>
      <c r="O17" s="27">
        <v>5</v>
      </c>
      <c r="P17" s="27">
        <v>6</v>
      </c>
      <c r="Q17" s="47"/>
      <c r="R17" s="27">
        <v>5</v>
      </c>
      <c r="S17" s="27">
        <v>5</v>
      </c>
      <c r="T17" s="47"/>
      <c r="U17" s="27"/>
      <c r="V17" s="47"/>
      <c r="W17" s="25"/>
      <c r="X17" s="25"/>
      <c r="Y17" s="25"/>
      <c r="Z17" s="25"/>
    </row>
    <row r="18" spans="1:26" ht="15.75" thickBot="1" x14ac:dyDescent="0.3">
      <c r="A18" s="19" t="s">
        <v>33</v>
      </c>
      <c r="B18" s="7"/>
      <c r="C18" s="28">
        <v>1</v>
      </c>
      <c r="D18" s="47"/>
      <c r="E18" s="28">
        <v>1</v>
      </c>
      <c r="F18" s="47"/>
      <c r="G18" s="28">
        <v>1</v>
      </c>
      <c r="H18" s="28">
        <v>1</v>
      </c>
      <c r="I18" s="47"/>
      <c r="J18" s="28">
        <v>1</v>
      </c>
      <c r="K18" s="28">
        <v>0</v>
      </c>
      <c r="L18" s="47"/>
      <c r="M18" s="28">
        <v>1</v>
      </c>
      <c r="N18" s="47"/>
      <c r="O18" s="28">
        <v>1</v>
      </c>
      <c r="P18" s="28">
        <v>1</v>
      </c>
      <c r="Q18" s="47"/>
      <c r="R18" s="28">
        <v>1</v>
      </c>
      <c r="S18" s="28">
        <v>1</v>
      </c>
      <c r="T18" s="47"/>
      <c r="U18" s="28"/>
      <c r="V18" s="47"/>
      <c r="W18" s="25"/>
      <c r="X18" s="25"/>
      <c r="Y18" s="25"/>
      <c r="Z18" s="25"/>
    </row>
    <row r="19" spans="1:26" ht="15.75" thickBot="1" x14ac:dyDescent="0.3">
      <c r="A19" s="16" t="s">
        <v>34</v>
      </c>
      <c r="B19" s="7"/>
      <c r="C19" s="10">
        <f>+SUM(C15:C18)</f>
        <v>356</v>
      </c>
      <c r="E19" s="10">
        <f>+SUM(E15:E18)</f>
        <v>349</v>
      </c>
      <c r="G19" s="10">
        <f>+SUM(G15:G18)</f>
        <v>344</v>
      </c>
      <c r="H19" s="10">
        <f>+SUM(H15:H18)</f>
        <v>339</v>
      </c>
      <c r="J19" s="10">
        <f>+SUM(J15:J18)</f>
        <v>314</v>
      </c>
      <c r="K19" s="10">
        <f t="shared" ref="K19:U19" si="1">+SUM(K15:K18)</f>
        <v>39</v>
      </c>
      <c r="M19" s="10">
        <f t="shared" si="1"/>
        <v>343</v>
      </c>
      <c r="O19" s="10">
        <f t="shared" si="1"/>
        <v>346</v>
      </c>
      <c r="P19" s="10">
        <f t="shared" si="1"/>
        <v>341</v>
      </c>
      <c r="R19" s="10">
        <f t="shared" si="1"/>
        <v>343</v>
      </c>
      <c r="S19" s="10">
        <f t="shared" si="1"/>
        <v>342</v>
      </c>
      <c r="U19" s="10">
        <f t="shared" si="1"/>
        <v>0</v>
      </c>
      <c r="W19" s="24"/>
      <c r="X19" s="24"/>
      <c r="Y19" s="24"/>
      <c r="Z19" s="24"/>
    </row>
  </sheetData>
  <mergeCells count="28">
    <mergeCell ref="X10:X13"/>
    <mergeCell ref="Y10:Y13"/>
    <mergeCell ref="Z6:Z8"/>
    <mergeCell ref="A6:A8"/>
    <mergeCell ref="U6:U8"/>
    <mergeCell ref="W6:W8"/>
    <mergeCell ref="X6:X8"/>
    <mergeCell ref="Y6:Y8"/>
    <mergeCell ref="K6:K8"/>
    <mergeCell ref="M6:M8"/>
    <mergeCell ref="O6:O8"/>
    <mergeCell ref="P6:P8"/>
    <mergeCell ref="R6:R8"/>
    <mergeCell ref="C6:C8"/>
    <mergeCell ref="E6:E8"/>
    <mergeCell ref="G6:G8"/>
    <mergeCell ref="H6:H8"/>
    <mergeCell ref="J6:J8"/>
    <mergeCell ref="E2:H2"/>
    <mergeCell ref="O2:P2"/>
    <mergeCell ref="R2:S2"/>
    <mergeCell ref="R4:S4"/>
    <mergeCell ref="S6:S8"/>
    <mergeCell ref="C3:C4"/>
    <mergeCell ref="E3:E4"/>
    <mergeCell ref="G3:H4"/>
    <mergeCell ref="J3:K4"/>
    <mergeCell ref="O4:P4"/>
  </mergeCells>
  <pageMargins left="0.7" right="0.7" top="0.75" bottom="0.75" header="0.3" footer="0.3"/>
  <pageSetup paperSize="5" scale="75" orientation="landscape" r:id="rId1"/>
  <headerFooter>
    <oddHeader>&amp;C&amp;"-,Bold"Democratic Primary Elections Results - June 8, 2021 
Prepared by the Office of Edward P. McGettigan, Atlantic County Clerk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zoomScale="75" zoomScaleNormal="75" workbookViewId="0">
      <selection activeCell="S12" sqref="S12"/>
    </sheetView>
  </sheetViews>
  <sheetFormatPr defaultRowHeight="15" x14ac:dyDescent="0.25"/>
  <cols>
    <col min="1" max="1" width="16.5703125" bestFit="1" customWidth="1"/>
    <col min="2" max="2" width="1.7109375" customWidth="1"/>
    <col min="3" max="3" width="10.7109375" customWidth="1"/>
    <col min="4" max="4" width="10.7109375" style="101" customWidth="1"/>
    <col min="5" max="5" width="9.42578125" style="101" customWidth="1"/>
    <col min="6" max="6" width="10.7109375" style="101" customWidth="1"/>
    <col min="7" max="7" width="1.7109375" style="101" customWidth="1"/>
    <col min="8" max="9" width="10.7109375" style="101" customWidth="1"/>
    <col min="10" max="10" width="1.7109375" style="101" customWidth="1"/>
    <col min="11" max="11" width="10.7109375" style="101" customWidth="1"/>
    <col min="12" max="12" width="9.42578125" style="101" customWidth="1"/>
    <col min="13" max="13" width="1.7109375" style="101" customWidth="1"/>
    <col min="14" max="14" width="10.7109375" style="101" customWidth="1"/>
    <col min="15" max="15" width="1.7109375" style="101" customWidth="1"/>
    <col min="16" max="16" width="10.7109375" style="101" customWidth="1"/>
    <col min="17" max="17" width="1.7109375" style="101" customWidth="1"/>
    <col min="18" max="18" width="10.7109375" style="101" customWidth="1"/>
    <col min="19" max="19" width="1.7109375" style="101" customWidth="1"/>
    <col min="20" max="20" width="10.7109375" style="101" customWidth="1"/>
    <col min="21" max="21" width="1.7109375" style="101" customWidth="1"/>
    <col min="22" max="22" width="10.7109375" style="101" customWidth="1"/>
    <col min="23" max="23" width="1.7109375" customWidth="1"/>
    <col min="24" max="24" width="9.7109375" customWidth="1"/>
    <col min="25" max="25" width="8.5703125" customWidth="1"/>
    <col min="26" max="26" width="11.5703125" customWidth="1"/>
    <col min="27" max="46" width="13.42578125" customWidth="1"/>
  </cols>
  <sheetData>
    <row r="1" spans="1:26" x14ac:dyDescent="0.25"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x14ac:dyDescent="0.25">
      <c r="C2" s="89"/>
      <c r="D2" s="89"/>
      <c r="E2" s="89"/>
      <c r="F2" s="89"/>
      <c r="G2" s="23"/>
      <c r="H2" s="89"/>
      <c r="I2" s="89"/>
      <c r="J2" s="23"/>
      <c r="K2" s="89"/>
      <c r="L2" s="89"/>
      <c r="M2" s="23"/>
      <c r="N2" s="89"/>
      <c r="O2" s="23"/>
      <c r="P2" s="89"/>
      <c r="Q2" s="23"/>
      <c r="R2" s="89"/>
      <c r="S2" s="23"/>
      <c r="T2" s="89"/>
      <c r="U2" s="23"/>
      <c r="V2" s="89"/>
      <c r="W2" s="23"/>
      <c r="X2" s="23"/>
      <c r="Y2" s="23"/>
      <c r="Z2" s="23"/>
    </row>
    <row r="3" spans="1:26" ht="15" customHeight="1" x14ac:dyDescent="0.25">
      <c r="C3" s="149" t="s">
        <v>189</v>
      </c>
      <c r="D3" s="149"/>
      <c r="E3" s="149"/>
      <c r="F3" s="149"/>
      <c r="G3" s="22"/>
      <c r="H3" s="149" t="s">
        <v>6</v>
      </c>
      <c r="I3" s="149"/>
      <c r="J3" s="149"/>
      <c r="K3" s="149"/>
      <c r="L3" s="149"/>
      <c r="M3" s="22"/>
      <c r="N3" s="145" t="s">
        <v>208</v>
      </c>
      <c r="O3" s="22"/>
      <c r="P3" s="149" t="s">
        <v>209</v>
      </c>
      <c r="Q3" s="149"/>
      <c r="R3" s="149"/>
      <c r="S3" s="22"/>
      <c r="T3" s="145" t="s">
        <v>221</v>
      </c>
      <c r="U3" s="145"/>
      <c r="V3" s="145"/>
      <c r="W3" s="22"/>
      <c r="X3" s="23"/>
      <c r="Y3" s="23"/>
      <c r="Z3" s="23"/>
    </row>
    <row r="4" spans="1:26" ht="15" customHeight="1" x14ac:dyDescent="0.25">
      <c r="C4" s="149"/>
      <c r="D4" s="149"/>
      <c r="E4" s="149"/>
      <c r="F4" s="149"/>
      <c r="G4" s="22"/>
      <c r="H4" s="105" t="s">
        <v>194</v>
      </c>
      <c r="I4" s="105"/>
      <c r="J4" s="22"/>
      <c r="K4" s="105" t="s">
        <v>5</v>
      </c>
      <c r="L4" s="105"/>
      <c r="M4" s="22"/>
      <c r="N4" s="145"/>
      <c r="O4" s="22"/>
      <c r="P4" s="92" t="s">
        <v>240</v>
      </c>
      <c r="Q4" s="22"/>
      <c r="R4" s="98" t="s">
        <v>216</v>
      </c>
      <c r="S4" s="22"/>
      <c r="T4" s="145"/>
      <c r="U4" s="145"/>
      <c r="V4" s="145"/>
      <c r="W4" s="22"/>
      <c r="X4" s="23"/>
      <c r="Y4" s="23"/>
      <c r="Z4" s="23"/>
    </row>
    <row r="5" spans="1:26" ht="5.0999999999999996" customHeight="1" thickBot="1" x14ac:dyDescent="0.3">
      <c r="C5" s="89"/>
      <c r="D5" s="89"/>
      <c r="E5" s="89"/>
      <c r="F5" s="89"/>
      <c r="G5" s="22"/>
      <c r="H5" s="105"/>
      <c r="I5" s="105"/>
      <c r="J5" s="22"/>
      <c r="K5" s="105"/>
      <c r="L5" s="105"/>
      <c r="M5" s="22"/>
      <c r="N5" s="89"/>
      <c r="O5" s="22"/>
      <c r="P5" s="89"/>
      <c r="Q5" s="22"/>
      <c r="R5" s="90"/>
      <c r="S5" s="22"/>
      <c r="T5" s="89"/>
      <c r="U5" s="22"/>
      <c r="V5" s="89"/>
      <c r="W5" s="22"/>
      <c r="X5" s="78"/>
      <c r="Y5" s="78"/>
      <c r="Z5" s="78"/>
    </row>
    <row r="6" spans="1:26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13"/>
      <c r="H6" s="133" t="str">
        <f>+'Lead Sheet (R)'!M6:M8</f>
        <v>Vince Polistina</v>
      </c>
      <c r="I6" s="139" t="str">
        <f>+'Lead Sheet (R)'!N6:N8</f>
        <v>Seth Grossman</v>
      </c>
      <c r="J6" s="13"/>
      <c r="K6" s="133" t="str">
        <f>+'Lead Sheet (R)'!P6:P8</f>
        <v>Don Guardian</v>
      </c>
      <c r="L6" s="139" t="str">
        <f>+'Lead Sheet (R)'!Q6:Q8</f>
        <v>Claire Swift</v>
      </c>
      <c r="M6" s="13"/>
      <c r="N6" s="107" t="str">
        <f>+'Lead Sheet (R)'!AC6:AC8</f>
        <v>Joseph J. Giralo</v>
      </c>
      <c r="O6" s="13"/>
      <c r="P6" s="107" t="str">
        <f>+'Lead Sheet (R)'!AE6:AE8</f>
        <v>Frank X. Balles</v>
      </c>
      <c r="Q6" s="13"/>
      <c r="R6" s="150" t="str">
        <f>+'Lead Sheet (R)'!AG6:AG8</f>
        <v>Maureen Kern</v>
      </c>
      <c r="S6" s="13"/>
      <c r="T6" s="107" t="str">
        <f>+'Absecon (R)'!R6:R8</f>
        <v>Robert Croce</v>
      </c>
      <c r="U6" s="13"/>
      <c r="V6" s="107" t="str">
        <f>+'Absecon (R)'!T6:T8</f>
        <v>Cynthia Balles</v>
      </c>
      <c r="W6" s="13"/>
      <c r="X6" s="127" t="s">
        <v>224</v>
      </c>
      <c r="Y6" s="120" t="s">
        <v>225</v>
      </c>
      <c r="Z6" s="124" t="s">
        <v>226</v>
      </c>
    </row>
    <row r="7" spans="1:26" x14ac:dyDescent="0.25">
      <c r="C7" s="134"/>
      <c r="D7" s="137"/>
      <c r="E7" s="137"/>
      <c r="F7" s="140"/>
      <c r="G7" s="13"/>
      <c r="H7" s="134"/>
      <c r="I7" s="140"/>
      <c r="J7" s="13"/>
      <c r="K7" s="134"/>
      <c r="L7" s="140"/>
      <c r="M7" s="13"/>
      <c r="N7" s="108"/>
      <c r="O7" s="13"/>
      <c r="P7" s="108"/>
      <c r="Q7" s="13"/>
      <c r="R7" s="151"/>
      <c r="S7" s="13"/>
      <c r="T7" s="108"/>
      <c r="U7" s="13"/>
      <c r="V7" s="108"/>
      <c r="W7" s="13"/>
      <c r="X7" s="128"/>
      <c r="Y7" s="121"/>
      <c r="Z7" s="125"/>
    </row>
    <row r="8" spans="1:26" ht="15.75" thickBot="1" x14ac:dyDescent="0.3">
      <c r="C8" s="135"/>
      <c r="D8" s="138"/>
      <c r="E8" s="138"/>
      <c r="F8" s="141"/>
      <c r="G8" s="13"/>
      <c r="H8" s="135"/>
      <c r="I8" s="141"/>
      <c r="J8" s="13"/>
      <c r="K8" s="135"/>
      <c r="L8" s="141"/>
      <c r="M8" s="13"/>
      <c r="N8" s="109"/>
      <c r="O8" s="13"/>
      <c r="P8" s="109"/>
      <c r="Q8" s="13"/>
      <c r="R8" s="152"/>
      <c r="S8" s="13"/>
      <c r="T8" s="109"/>
      <c r="U8" s="13"/>
      <c r="V8" s="109"/>
      <c r="W8" s="13"/>
      <c r="X8" s="129"/>
      <c r="Y8" s="122"/>
      <c r="Z8" s="126"/>
    </row>
    <row r="9" spans="1:26" ht="5.0999999999999996" customHeight="1" x14ac:dyDescent="0.25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2"/>
      <c r="Y9" s="12"/>
      <c r="Z9" s="12"/>
    </row>
    <row r="10" spans="1:26" x14ac:dyDescent="0.25">
      <c r="A10" t="s">
        <v>21</v>
      </c>
      <c r="C10" s="8">
        <v>83</v>
      </c>
      <c r="D10" s="8">
        <v>2</v>
      </c>
      <c r="E10" s="8">
        <v>6</v>
      </c>
      <c r="F10" s="8">
        <v>14</v>
      </c>
      <c r="H10" s="8">
        <v>74</v>
      </c>
      <c r="I10" s="8">
        <v>26</v>
      </c>
      <c r="K10" s="8">
        <v>89</v>
      </c>
      <c r="L10" s="8">
        <v>94</v>
      </c>
      <c r="N10" s="8">
        <v>95</v>
      </c>
      <c r="P10" s="8">
        <v>95</v>
      </c>
      <c r="R10" s="8">
        <v>95</v>
      </c>
      <c r="T10" s="8">
        <v>94</v>
      </c>
      <c r="V10" s="8">
        <v>95</v>
      </c>
      <c r="X10" s="8">
        <v>109</v>
      </c>
      <c r="Y10" s="14">
        <v>28</v>
      </c>
      <c r="Z10" s="14">
        <v>3</v>
      </c>
    </row>
    <row r="11" spans="1:26" ht="15.75" thickBot="1" x14ac:dyDescent="0.3"/>
    <row r="12" spans="1:26" ht="15.75" thickBot="1" x14ac:dyDescent="0.3">
      <c r="A12" s="16" t="s">
        <v>30</v>
      </c>
      <c r="B12" s="7"/>
      <c r="C12" s="10">
        <f>+C10</f>
        <v>83</v>
      </c>
      <c r="D12" s="10">
        <f t="shared" ref="D12:V12" si="0">+D10</f>
        <v>2</v>
      </c>
      <c r="E12" s="10">
        <f t="shared" si="0"/>
        <v>6</v>
      </c>
      <c r="F12" s="10">
        <f t="shared" si="0"/>
        <v>14</v>
      </c>
      <c r="H12" s="10">
        <f t="shared" si="0"/>
        <v>74</v>
      </c>
      <c r="I12" s="10">
        <f t="shared" si="0"/>
        <v>26</v>
      </c>
      <c r="K12" s="10">
        <f t="shared" si="0"/>
        <v>89</v>
      </c>
      <c r="L12" s="10">
        <f t="shared" si="0"/>
        <v>94</v>
      </c>
      <c r="N12" s="10">
        <f t="shared" si="0"/>
        <v>95</v>
      </c>
      <c r="P12" s="10">
        <f t="shared" si="0"/>
        <v>95</v>
      </c>
      <c r="R12" s="10">
        <f t="shared" si="0"/>
        <v>95</v>
      </c>
      <c r="T12" s="10">
        <f t="shared" si="0"/>
        <v>94</v>
      </c>
      <c r="V12" s="10">
        <f t="shared" si="0"/>
        <v>95</v>
      </c>
      <c r="X12" s="10">
        <f>+SUM(X10:X10)</f>
        <v>109</v>
      </c>
      <c r="Y12" s="10">
        <f>+SUM(Y10:Y10)</f>
        <v>28</v>
      </c>
      <c r="Z12" s="10">
        <f>+SUM(Z10:Z10)</f>
        <v>3</v>
      </c>
    </row>
    <row r="13" spans="1:26" x14ac:dyDescent="0.25">
      <c r="A13" s="17" t="s">
        <v>31</v>
      </c>
      <c r="B13" s="7"/>
      <c r="C13" s="26">
        <v>17</v>
      </c>
      <c r="D13" s="26">
        <v>1</v>
      </c>
      <c r="E13" s="26">
        <v>1</v>
      </c>
      <c r="F13" s="26">
        <v>6</v>
      </c>
      <c r="G13" s="103"/>
      <c r="H13" s="26">
        <v>14</v>
      </c>
      <c r="I13" s="26">
        <v>11</v>
      </c>
      <c r="J13" s="103"/>
      <c r="K13" s="26">
        <v>20</v>
      </c>
      <c r="L13" s="26">
        <v>20</v>
      </c>
      <c r="M13" s="103"/>
      <c r="N13" s="26">
        <v>23</v>
      </c>
      <c r="O13" s="103"/>
      <c r="P13" s="26">
        <v>21</v>
      </c>
      <c r="Q13" s="103"/>
      <c r="R13" s="26">
        <v>21</v>
      </c>
      <c r="S13" s="103"/>
      <c r="T13" s="26">
        <v>22</v>
      </c>
      <c r="U13" s="103"/>
      <c r="V13" s="26">
        <v>19</v>
      </c>
      <c r="W13" s="47"/>
    </row>
    <row r="14" spans="1:26" ht="15.75" thickBot="1" x14ac:dyDescent="0.3">
      <c r="A14" s="18" t="s">
        <v>32</v>
      </c>
      <c r="B14" s="7"/>
      <c r="C14" s="27">
        <v>3</v>
      </c>
      <c r="D14" s="27">
        <v>0</v>
      </c>
      <c r="E14" s="27">
        <v>0</v>
      </c>
      <c r="F14" s="27">
        <v>0</v>
      </c>
      <c r="G14" s="103"/>
      <c r="H14" s="27">
        <v>3</v>
      </c>
      <c r="I14" s="27">
        <v>0</v>
      </c>
      <c r="J14" s="103"/>
      <c r="K14" s="27">
        <v>3</v>
      </c>
      <c r="L14" s="27">
        <v>3</v>
      </c>
      <c r="M14" s="103"/>
      <c r="N14" s="27">
        <v>3</v>
      </c>
      <c r="O14" s="103"/>
      <c r="P14" s="27">
        <v>3</v>
      </c>
      <c r="Q14" s="103"/>
      <c r="R14" s="27">
        <v>3</v>
      </c>
      <c r="S14" s="103"/>
      <c r="T14" s="27">
        <v>3</v>
      </c>
      <c r="U14" s="103"/>
      <c r="V14" s="27">
        <v>3</v>
      </c>
      <c r="W14" s="47"/>
    </row>
    <row r="15" spans="1:26" ht="15.75" thickBot="1" x14ac:dyDescent="0.3">
      <c r="A15" s="16" t="s">
        <v>34</v>
      </c>
      <c r="B15" s="7"/>
      <c r="C15" s="10">
        <f>+SUM(C12:C14)</f>
        <v>103</v>
      </c>
      <c r="D15" s="10">
        <f>+SUM(D12:D14)</f>
        <v>3</v>
      </c>
      <c r="E15" s="10">
        <f>+SUM(E12:E14)</f>
        <v>7</v>
      </c>
      <c r="F15" s="10">
        <f>+SUM(F12:F14)</f>
        <v>20</v>
      </c>
      <c r="H15" s="10">
        <f>+SUM(H12:H14)</f>
        <v>91</v>
      </c>
      <c r="I15" s="10">
        <f>+SUM(I12:I14)</f>
        <v>37</v>
      </c>
      <c r="K15" s="10">
        <f>+SUM(K12:K14)</f>
        <v>112</v>
      </c>
      <c r="L15" s="10">
        <f>+SUM(L12:L14)</f>
        <v>117</v>
      </c>
      <c r="N15" s="10">
        <f>+SUM(N12:N14)</f>
        <v>121</v>
      </c>
      <c r="P15" s="10">
        <f>+SUM(P12:P14)</f>
        <v>119</v>
      </c>
      <c r="R15" s="10">
        <f>+SUM(R12:R14)</f>
        <v>119</v>
      </c>
      <c r="T15" s="10">
        <f>+SUM(T12:T14)</f>
        <v>119</v>
      </c>
      <c r="V15" s="10">
        <f>+SUM(V12:V14)</f>
        <v>117</v>
      </c>
    </row>
  </sheetData>
  <mergeCells count="23">
    <mergeCell ref="Z6:Z8"/>
    <mergeCell ref="X6:X8"/>
    <mergeCell ref="Y6:Y8"/>
    <mergeCell ref="C6:C8"/>
    <mergeCell ref="E6:E8"/>
    <mergeCell ref="H6:H8"/>
    <mergeCell ref="K6:K8"/>
    <mergeCell ref="T3:V4"/>
    <mergeCell ref="H4:I5"/>
    <mergeCell ref="K4:L5"/>
    <mergeCell ref="D6:D8"/>
    <mergeCell ref="F6:F8"/>
    <mergeCell ref="I6:I8"/>
    <mergeCell ref="L6:L8"/>
    <mergeCell ref="N6:N8"/>
    <mergeCell ref="P6:P8"/>
    <mergeCell ref="R6:R8"/>
    <mergeCell ref="T6:T8"/>
    <mergeCell ref="V6:V8"/>
    <mergeCell ref="C3:F4"/>
    <mergeCell ref="H3:L3"/>
    <mergeCell ref="N3:N4"/>
    <mergeCell ref="P3:R3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5" customWidth="1"/>
    <col min="2" max="2" width="1.7109375" customWidth="1"/>
    <col min="3" max="3" width="9.7109375" customWidth="1"/>
    <col min="4" max="4" width="9.7109375" style="101" customWidth="1"/>
    <col min="5" max="5" width="9.42578125" style="101" customWidth="1"/>
    <col min="6" max="6" width="9.7109375" style="101" customWidth="1"/>
    <col min="7" max="7" width="1.7109375" style="101" customWidth="1"/>
    <col min="8" max="8" width="9.7109375" style="101" customWidth="1"/>
    <col min="9" max="9" width="10.7109375" style="101" customWidth="1"/>
    <col min="10" max="10" width="1.7109375" style="101" customWidth="1"/>
    <col min="11" max="11" width="9.7109375" style="101" customWidth="1"/>
    <col min="12" max="12" width="9.42578125" style="101" customWidth="1"/>
    <col min="13" max="13" width="1.7109375" style="101" customWidth="1"/>
    <col min="14" max="14" width="9.7109375" style="101" customWidth="1"/>
    <col min="15" max="15" width="1.7109375" style="101" customWidth="1"/>
    <col min="16" max="16" width="9.7109375" style="101" customWidth="1"/>
    <col min="17" max="17" width="1.7109375" style="101" customWidth="1"/>
    <col min="18" max="18" width="9.7109375" style="101" customWidth="1"/>
    <col min="19" max="19" width="1.7109375" style="101" customWidth="1"/>
    <col min="20" max="20" width="9.7109375" style="101" customWidth="1"/>
    <col min="21" max="21" width="1.7109375" style="101" customWidth="1"/>
    <col min="22" max="22" width="9.7109375" style="101" customWidth="1"/>
    <col min="23" max="23" width="1.7109375" style="101" customWidth="1"/>
    <col min="24" max="24" width="9.7109375" customWidth="1"/>
    <col min="25" max="25" width="8.5703125" customWidth="1"/>
    <col min="26" max="26" width="11.140625" customWidth="1"/>
    <col min="27" max="46" width="13.42578125" customWidth="1"/>
  </cols>
  <sheetData>
    <row r="1" spans="1:26" x14ac:dyDescent="0.25">
      <c r="X1" s="23"/>
      <c r="Y1" s="23"/>
      <c r="Z1" s="23"/>
    </row>
    <row r="2" spans="1:26" x14ac:dyDescent="0.25">
      <c r="C2" s="89"/>
      <c r="D2" s="89"/>
      <c r="E2" s="89"/>
      <c r="F2" s="89"/>
      <c r="G2" s="23"/>
      <c r="H2" s="89"/>
      <c r="I2" s="89"/>
      <c r="J2" s="23"/>
      <c r="K2" s="89"/>
      <c r="L2" s="89"/>
      <c r="M2" s="23"/>
      <c r="N2" s="89"/>
      <c r="O2" s="23"/>
      <c r="P2" s="89"/>
      <c r="Q2" s="23"/>
      <c r="R2" s="89"/>
      <c r="S2" s="23"/>
      <c r="T2" s="89"/>
      <c r="U2" s="23"/>
      <c r="V2" s="89"/>
      <c r="W2" s="23"/>
      <c r="X2" s="23"/>
      <c r="Y2" s="23"/>
      <c r="Z2" s="23"/>
    </row>
    <row r="3" spans="1:26" ht="15" customHeight="1" x14ac:dyDescent="0.25">
      <c r="C3" s="149" t="s">
        <v>189</v>
      </c>
      <c r="D3" s="149"/>
      <c r="E3" s="149"/>
      <c r="F3" s="149"/>
      <c r="G3" s="23"/>
      <c r="H3" s="149" t="s">
        <v>6</v>
      </c>
      <c r="I3" s="149"/>
      <c r="J3" s="149"/>
      <c r="K3" s="149"/>
      <c r="L3" s="149"/>
      <c r="M3" s="23"/>
      <c r="N3" s="145" t="s">
        <v>208</v>
      </c>
      <c r="O3" s="23"/>
      <c r="P3" s="149" t="s">
        <v>209</v>
      </c>
      <c r="Q3" s="149"/>
      <c r="R3" s="149"/>
      <c r="S3" s="23"/>
      <c r="T3" s="145" t="s">
        <v>221</v>
      </c>
      <c r="U3" s="145"/>
      <c r="V3" s="145"/>
      <c r="W3" s="23"/>
      <c r="X3" s="23"/>
      <c r="Y3" s="23"/>
      <c r="Z3" s="23"/>
    </row>
    <row r="4" spans="1:26" ht="15" customHeight="1" x14ac:dyDescent="0.25">
      <c r="C4" s="149"/>
      <c r="D4" s="149"/>
      <c r="E4" s="149"/>
      <c r="F4" s="149"/>
      <c r="G4" s="23"/>
      <c r="H4" s="105" t="s">
        <v>194</v>
      </c>
      <c r="I4" s="105"/>
      <c r="J4" s="23"/>
      <c r="K4" s="105" t="s">
        <v>5</v>
      </c>
      <c r="L4" s="105"/>
      <c r="M4" s="23"/>
      <c r="N4" s="145"/>
      <c r="O4" s="23"/>
      <c r="P4" s="92" t="s">
        <v>240</v>
      </c>
      <c r="Q4" s="23"/>
      <c r="R4" s="98" t="s">
        <v>216</v>
      </c>
      <c r="S4" s="23"/>
      <c r="T4" s="145"/>
      <c r="U4" s="145"/>
      <c r="V4" s="145"/>
      <c r="W4" s="23"/>
      <c r="X4" s="23"/>
      <c r="Y4" s="23"/>
      <c r="Z4" s="23"/>
    </row>
    <row r="5" spans="1:26" ht="5.0999999999999996" customHeight="1" thickBot="1" x14ac:dyDescent="0.3">
      <c r="C5" s="89"/>
      <c r="D5" s="89"/>
      <c r="E5" s="89"/>
      <c r="F5" s="89"/>
      <c r="G5" s="23"/>
      <c r="H5" s="105"/>
      <c r="I5" s="105"/>
      <c r="J5" s="23"/>
      <c r="K5" s="105"/>
      <c r="L5" s="105"/>
      <c r="M5" s="23"/>
      <c r="N5" s="89"/>
      <c r="O5" s="23"/>
      <c r="P5" s="89"/>
      <c r="Q5" s="23"/>
      <c r="R5" s="90"/>
      <c r="S5" s="23"/>
      <c r="T5" s="89"/>
      <c r="U5" s="23"/>
      <c r="V5" s="89"/>
      <c r="W5" s="23"/>
      <c r="X5" s="78"/>
      <c r="Y5" s="78"/>
      <c r="Z5" s="78"/>
    </row>
    <row r="6" spans="1:26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23"/>
      <c r="H6" s="133" t="str">
        <f>+'Lead Sheet (R)'!M6:M8</f>
        <v>Vince Polistina</v>
      </c>
      <c r="I6" s="139" t="str">
        <f>+'Lead Sheet (R)'!N6:N8</f>
        <v>Seth Grossman</v>
      </c>
      <c r="J6" s="23"/>
      <c r="K6" s="133" t="str">
        <f>+'Lead Sheet (R)'!P6:P8</f>
        <v>Don Guardian</v>
      </c>
      <c r="L6" s="139" t="str">
        <f>+'Lead Sheet (R)'!Q6:Q8</f>
        <v>Claire Swift</v>
      </c>
      <c r="M6" s="23"/>
      <c r="N6" s="107" t="str">
        <f>+'Lead Sheet (R)'!AC6:AC8</f>
        <v>Joseph J. Giralo</v>
      </c>
      <c r="O6" s="23"/>
      <c r="P6" s="107" t="str">
        <f>+'Lead Sheet (R)'!AE6:AE8</f>
        <v>Frank X. Balles</v>
      </c>
      <c r="Q6" s="23"/>
      <c r="R6" s="150" t="str">
        <f>+'Lead Sheet (R)'!AG6:AG8</f>
        <v>Maureen Kern</v>
      </c>
      <c r="S6" s="23"/>
      <c r="T6" s="107" t="str">
        <f>+'Absecon (R)'!R6:R8</f>
        <v>Robert Croce</v>
      </c>
      <c r="U6" s="23"/>
      <c r="V6" s="107" t="str">
        <f>+'Absecon (R)'!T6:T8</f>
        <v>Cynthia Balles</v>
      </c>
      <c r="W6" s="23"/>
      <c r="X6" s="127" t="s">
        <v>224</v>
      </c>
      <c r="Y6" s="120" t="s">
        <v>225</v>
      </c>
      <c r="Z6" s="124" t="s">
        <v>226</v>
      </c>
    </row>
    <row r="7" spans="1:26" x14ac:dyDescent="0.25">
      <c r="C7" s="134"/>
      <c r="D7" s="137"/>
      <c r="E7" s="137"/>
      <c r="F7" s="140"/>
      <c r="G7" s="23"/>
      <c r="H7" s="134"/>
      <c r="I7" s="140"/>
      <c r="J7" s="23"/>
      <c r="K7" s="134"/>
      <c r="L7" s="140"/>
      <c r="M7" s="23"/>
      <c r="N7" s="108"/>
      <c r="O7" s="23"/>
      <c r="P7" s="108"/>
      <c r="Q7" s="23"/>
      <c r="R7" s="151"/>
      <c r="S7" s="23"/>
      <c r="T7" s="108"/>
      <c r="U7" s="23"/>
      <c r="V7" s="108"/>
      <c r="W7" s="23"/>
      <c r="X7" s="128"/>
      <c r="Y7" s="121"/>
      <c r="Z7" s="125"/>
    </row>
    <row r="8" spans="1:26" ht="15.75" thickBot="1" x14ac:dyDescent="0.3">
      <c r="C8" s="135"/>
      <c r="D8" s="138"/>
      <c r="E8" s="138"/>
      <c r="F8" s="141"/>
      <c r="G8" s="23"/>
      <c r="H8" s="135"/>
      <c r="I8" s="141"/>
      <c r="J8" s="23"/>
      <c r="K8" s="135"/>
      <c r="L8" s="141"/>
      <c r="M8" s="23"/>
      <c r="N8" s="109"/>
      <c r="O8" s="23"/>
      <c r="P8" s="109"/>
      <c r="Q8" s="23"/>
      <c r="R8" s="152"/>
      <c r="S8" s="23"/>
      <c r="T8" s="109"/>
      <c r="U8" s="23"/>
      <c r="V8" s="109"/>
      <c r="W8" s="23"/>
      <c r="X8" s="129"/>
      <c r="Y8" s="122"/>
      <c r="Z8" s="126"/>
    </row>
    <row r="9" spans="1:26" ht="5.0999999999999996" customHeight="1" x14ac:dyDescent="0.25">
      <c r="C9" s="13"/>
      <c r="D9" s="13"/>
      <c r="E9" s="13"/>
      <c r="F9" s="13"/>
      <c r="H9" s="13"/>
      <c r="I9" s="13"/>
      <c r="K9" s="13"/>
      <c r="L9" s="13"/>
      <c r="N9" s="13"/>
      <c r="P9" s="13"/>
      <c r="R9" s="13"/>
      <c r="T9" s="13"/>
      <c r="V9" s="13"/>
      <c r="X9" s="12"/>
      <c r="Y9" s="12"/>
      <c r="Z9" s="12"/>
    </row>
    <row r="10" spans="1:26" x14ac:dyDescent="0.25">
      <c r="A10" t="s">
        <v>150</v>
      </c>
      <c r="C10" s="8">
        <v>97</v>
      </c>
      <c r="D10" s="8">
        <v>3</v>
      </c>
      <c r="E10" s="8">
        <v>5</v>
      </c>
      <c r="F10" s="8">
        <v>8</v>
      </c>
      <c r="H10" s="8">
        <v>86</v>
      </c>
      <c r="I10" s="8">
        <v>26</v>
      </c>
      <c r="K10" s="8">
        <v>111</v>
      </c>
      <c r="L10" s="8">
        <v>112</v>
      </c>
      <c r="N10" s="8">
        <v>106</v>
      </c>
      <c r="P10" s="8">
        <v>110</v>
      </c>
      <c r="R10" s="8">
        <v>106</v>
      </c>
      <c r="T10" s="8">
        <v>107</v>
      </c>
      <c r="V10" s="8">
        <v>106</v>
      </c>
      <c r="X10" s="8">
        <v>119</v>
      </c>
      <c r="Y10" s="130">
        <v>103</v>
      </c>
      <c r="Z10" s="130">
        <v>18</v>
      </c>
    </row>
    <row r="11" spans="1:26" x14ac:dyDescent="0.25">
      <c r="A11" t="s">
        <v>151</v>
      </c>
      <c r="C11" s="8">
        <v>119</v>
      </c>
      <c r="D11" s="8">
        <v>2</v>
      </c>
      <c r="E11" s="8">
        <v>9</v>
      </c>
      <c r="F11" s="8">
        <v>17</v>
      </c>
      <c r="H11" s="8">
        <v>113</v>
      </c>
      <c r="I11" s="8">
        <v>35</v>
      </c>
      <c r="K11" s="8">
        <v>137</v>
      </c>
      <c r="L11" s="8">
        <v>141</v>
      </c>
      <c r="N11" s="8">
        <v>140</v>
      </c>
      <c r="P11" s="8">
        <v>139</v>
      </c>
      <c r="R11" s="8">
        <v>139</v>
      </c>
      <c r="T11" s="8">
        <v>140</v>
      </c>
      <c r="V11" s="8">
        <v>136</v>
      </c>
      <c r="X11" s="8">
        <v>157</v>
      </c>
      <c r="Y11" s="131"/>
      <c r="Z11" s="131"/>
    </row>
    <row r="12" spans="1:26" x14ac:dyDescent="0.25">
      <c r="A12" t="s">
        <v>152</v>
      </c>
      <c r="C12" s="8">
        <v>98</v>
      </c>
      <c r="D12" s="8">
        <v>0</v>
      </c>
      <c r="E12" s="8">
        <v>6</v>
      </c>
      <c r="F12" s="8">
        <v>19</v>
      </c>
      <c r="H12" s="8">
        <v>95</v>
      </c>
      <c r="I12" s="8">
        <v>31</v>
      </c>
      <c r="K12" s="8">
        <v>119</v>
      </c>
      <c r="L12" s="8">
        <v>117</v>
      </c>
      <c r="N12" s="8">
        <v>122</v>
      </c>
      <c r="P12" s="8">
        <v>121</v>
      </c>
      <c r="R12" s="8">
        <v>123</v>
      </c>
      <c r="T12" s="8">
        <v>120</v>
      </c>
      <c r="V12" s="8">
        <v>120</v>
      </c>
      <c r="X12" s="8">
        <v>134</v>
      </c>
      <c r="Y12" s="131"/>
      <c r="Z12" s="131"/>
    </row>
    <row r="13" spans="1:26" x14ac:dyDescent="0.25">
      <c r="A13" t="s">
        <v>153</v>
      </c>
      <c r="C13" s="8">
        <v>48</v>
      </c>
      <c r="D13" s="8">
        <v>2</v>
      </c>
      <c r="E13" s="8">
        <v>11</v>
      </c>
      <c r="F13" s="8">
        <v>17</v>
      </c>
      <c r="H13" s="8">
        <v>50</v>
      </c>
      <c r="I13" s="8">
        <v>31</v>
      </c>
      <c r="K13" s="8">
        <v>70</v>
      </c>
      <c r="L13" s="8">
        <v>66</v>
      </c>
      <c r="N13" s="8">
        <v>68</v>
      </c>
      <c r="P13" s="8">
        <v>71</v>
      </c>
      <c r="R13" s="8">
        <v>69</v>
      </c>
      <c r="T13" s="8">
        <v>68</v>
      </c>
      <c r="V13" s="8">
        <v>70</v>
      </c>
      <c r="X13" s="8">
        <v>84</v>
      </c>
      <c r="Y13" s="132"/>
      <c r="Z13" s="132"/>
    </row>
    <row r="14" spans="1:26" ht="15.75" thickBot="1" x14ac:dyDescent="0.3"/>
    <row r="15" spans="1:26" ht="15.75" thickBot="1" x14ac:dyDescent="0.3">
      <c r="A15" s="16" t="s">
        <v>30</v>
      </c>
      <c r="B15" s="7"/>
      <c r="C15" s="10">
        <f>+SUM(C10:C13)</f>
        <v>362</v>
      </c>
      <c r="D15" s="10">
        <f t="shared" ref="D15:V15" si="0">+SUM(D10:D13)</f>
        <v>7</v>
      </c>
      <c r="E15" s="10">
        <f t="shared" si="0"/>
        <v>31</v>
      </c>
      <c r="F15" s="10">
        <f t="shared" si="0"/>
        <v>61</v>
      </c>
      <c r="H15" s="10">
        <f t="shared" si="0"/>
        <v>344</v>
      </c>
      <c r="I15" s="10">
        <f t="shared" si="0"/>
        <v>123</v>
      </c>
      <c r="K15" s="10">
        <f t="shared" si="0"/>
        <v>437</v>
      </c>
      <c r="L15" s="10">
        <f t="shared" si="0"/>
        <v>436</v>
      </c>
      <c r="N15" s="10">
        <f t="shared" si="0"/>
        <v>436</v>
      </c>
      <c r="P15" s="10">
        <f t="shared" si="0"/>
        <v>441</v>
      </c>
      <c r="R15" s="10">
        <f t="shared" si="0"/>
        <v>437</v>
      </c>
      <c r="T15" s="10">
        <f t="shared" si="0"/>
        <v>435</v>
      </c>
      <c r="V15" s="10">
        <f t="shared" si="0"/>
        <v>432</v>
      </c>
      <c r="X15" s="10">
        <f>+SUM(X10:X13)</f>
        <v>494</v>
      </c>
      <c r="Y15" s="10">
        <f>+SUM(Y10:Y13)</f>
        <v>103</v>
      </c>
      <c r="Z15" s="10">
        <f>+SUM(Z10:Z13)</f>
        <v>18</v>
      </c>
    </row>
    <row r="16" spans="1:26" x14ac:dyDescent="0.25">
      <c r="A16" s="17" t="s">
        <v>31</v>
      </c>
      <c r="B16" s="7"/>
      <c r="C16" s="26">
        <v>79</v>
      </c>
      <c r="D16" s="26">
        <v>4</v>
      </c>
      <c r="E16" s="26">
        <v>3</v>
      </c>
      <c r="F16" s="26">
        <v>9</v>
      </c>
      <c r="H16" s="26">
        <v>71</v>
      </c>
      <c r="I16" s="26">
        <v>26</v>
      </c>
      <c r="K16" s="26">
        <v>88</v>
      </c>
      <c r="L16" s="26">
        <v>93</v>
      </c>
      <c r="N16" s="26">
        <v>88</v>
      </c>
      <c r="P16" s="26">
        <v>90</v>
      </c>
      <c r="R16" s="26">
        <v>91</v>
      </c>
      <c r="T16" s="26">
        <v>90</v>
      </c>
      <c r="V16" s="26">
        <v>89</v>
      </c>
    </row>
    <row r="17" spans="1:22" ht="15.75" thickBot="1" x14ac:dyDescent="0.3">
      <c r="A17" s="18" t="s">
        <v>32</v>
      </c>
      <c r="B17" s="7"/>
      <c r="C17" s="27">
        <v>11</v>
      </c>
      <c r="D17" s="27">
        <v>1</v>
      </c>
      <c r="E17" s="27">
        <v>1</v>
      </c>
      <c r="F17" s="27">
        <v>3</v>
      </c>
      <c r="H17" s="27">
        <v>10</v>
      </c>
      <c r="I17" s="27">
        <v>6</v>
      </c>
      <c r="K17" s="27">
        <v>17</v>
      </c>
      <c r="L17" s="27">
        <v>17</v>
      </c>
      <c r="N17" s="27">
        <v>17</v>
      </c>
      <c r="P17" s="27">
        <v>17</v>
      </c>
      <c r="R17" s="27">
        <v>17</v>
      </c>
      <c r="T17" s="27">
        <v>17</v>
      </c>
      <c r="V17" s="27">
        <v>17</v>
      </c>
    </row>
    <row r="18" spans="1:22" ht="15.75" thickBot="1" x14ac:dyDescent="0.3">
      <c r="A18" s="16" t="s">
        <v>34</v>
      </c>
      <c r="B18" s="7"/>
      <c r="C18" s="10">
        <f>+SUM(C15:C17)</f>
        <v>452</v>
      </c>
      <c r="D18" s="10">
        <f>+SUM(D15:D17)</f>
        <v>12</v>
      </c>
      <c r="E18" s="10">
        <f>+SUM(E15:E17)</f>
        <v>35</v>
      </c>
      <c r="F18" s="10">
        <f>+SUM(F15:F17)</f>
        <v>73</v>
      </c>
      <c r="H18" s="10">
        <f>+SUM(H15:H17)</f>
        <v>425</v>
      </c>
      <c r="I18" s="10">
        <f>+SUM(I15:I17)</f>
        <v>155</v>
      </c>
      <c r="K18" s="10">
        <f>+SUM(K15:K17)</f>
        <v>542</v>
      </c>
      <c r="L18" s="10">
        <f>+SUM(L15:L17)</f>
        <v>546</v>
      </c>
      <c r="N18" s="10">
        <f>+SUM(N15:N17)</f>
        <v>541</v>
      </c>
      <c r="P18" s="10">
        <f>+SUM(P15:P17)</f>
        <v>548</v>
      </c>
      <c r="R18" s="10">
        <f>+SUM(R15:R17)</f>
        <v>545</v>
      </c>
      <c r="T18" s="10">
        <f>+SUM(T15:T17)</f>
        <v>542</v>
      </c>
      <c r="V18" s="10">
        <f>+SUM(V15:V17)</f>
        <v>538</v>
      </c>
    </row>
  </sheetData>
  <mergeCells count="25">
    <mergeCell ref="Z10:Z13"/>
    <mergeCell ref="Y10:Y13"/>
    <mergeCell ref="T3:V4"/>
    <mergeCell ref="Z6:Z8"/>
    <mergeCell ref="X6:X8"/>
    <mergeCell ref="Y6:Y8"/>
    <mergeCell ref="T6:T8"/>
    <mergeCell ref="V6:V8"/>
    <mergeCell ref="H4:I5"/>
    <mergeCell ref="K4:L5"/>
    <mergeCell ref="D6:D8"/>
    <mergeCell ref="F6:F8"/>
    <mergeCell ref="I6:I8"/>
    <mergeCell ref="L6:L8"/>
    <mergeCell ref="C3:F4"/>
    <mergeCell ref="H3:L3"/>
    <mergeCell ref="C6:C8"/>
    <mergeCell ref="E6:E8"/>
    <mergeCell ref="H6:H8"/>
    <mergeCell ref="K6:K8"/>
    <mergeCell ref="N3:N4"/>
    <mergeCell ref="P3:R3"/>
    <mergeCell ref="N6:N8"/>
    <mergeCell ref="P6:P8"/>
    <mergeCell ref="R6:R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1.140625" customWidth="1"/>
    <col min="2" max="2" width="1.7109375" customWidth="1"/>
    <col min="3" max="3" width="8.7109375" customWidth="1"/>
    <col min="4" max="6" width="8.42578125" style="101" customWidth="1"/>
    <col min="7" max="7" width="1.7109375" style="101" customWidth="1"/>
    <col min="8" max="9" width="8.7109375" style="101" customWidth="1"/>
    <col min="10" max="10" width="1.7109375" style="101" customWidth="1"/>
    <col min="11" max="11" width="8.7109375" style="101" customWidth="1"/>
    <col min="12" max="12" width="8.42578125" style="101" customWidth="1"/>
    <col min="13" max="13" width="1.7109375" style="101" customWidth="1"/>
    <col min="14" max="14" width="8.7109375" style="101" customWidth="1"/>
    <col min="15" max="15" width="1.7109375" style="101" customWidth="1"/>
    <col min="16" max="16" width="8.7109375" style="101" customWidth="1"/>
    <col min="17" max="17" width="1.7109375" style="101" customWidth="1"/>
    <col min="18" max="18" width="8.42578125" style="101" customWidth="1"/>
    <col min="19" max="19" width="1.7109375" style="101" customWidth="1"/>
    <col min="20" max="20" width="8.42578125" style="101" customWidth="1"/>
    <col min="21" max="21" width="1.7109375" style="101" customWidth="1"/>
    <col min="22" max="22" width="8.42578125" style="101" customWidth="1"/>
    <col min="23" max="23" width="1.7109375" style="101" customWidth="1"/>
    <col min="24" max="24" width="9.7109375" style="101" customWidth="1"/>
    <col min="25" max="25" width="11.28515625" style="101" customWidth="1"/>
    <col min="26" max="26" width="1.7109375" style="101" customWidth="1"/>
    <col min="27" max="27" width="11.28515625" style="103" customWidth="1"/>
    <col min="28" max="28" width="1.7109375" style="101" customWidth="1"/>
    <col min="29" max="29" width="8.7109375" style="101" customWidth="1"/>
    <col min="30" max="30" width="8.5703125" style="101" customWidth="1"/>
    <col min="31" max="31" width="11.140625" style="101" customWidth="1"/>
    <col min="32" max="51" width="13.42578125" customWidth="1"/>
  </cols>
  <sheetData>
    <row r="1" spans="1:31" x14ac:dyDescent="0.25">
      <c r="AC1" s="23"/>
      <c r="AD1" s="23"/>
      <c r="AE1" s="23"/>
    </row>
    <row r="2" spans="1:31" x14ac:dyDescent="0.25">
      <c r="C2" s="89"/>
      <c r="D2" s="89"/>
      <c r="E2" s="89"/>
      <c r="F2" s="89"/>
      <c r="H2" s="89"/>
      <c r="I2" s="89"/>
      <c r="K2" s="89"/>
      <c r="L2" s="89"/>
      <c r="N2" s="89"/>
      <c r="P2" s="89"/>
      <c r="R2" s="89"/>
      <c r="T2" s="89"/>
      <c r="V2" s="89"/>
      <c r="W2" s="23"/>
      <c r="X2" s="23"/>
      <c r="Y2" s="23"/>
      <c r="Z2" s="23"/>
      <c r="AA2" s="89" t="s">
        <v>262</v>
      </c>
      <c r="AB2" s="23"/>
      <c r="AC2" s="23"/>
      <c r="AD2" s="23"/>
      <c r="AE2" s="23"/>
    </row>
    <row r="3" spans="1:31" ht="15" customHeight="1" x14ac:dyDescent="0.25">
      <c r="C3" s="149" t="s">
        <v>189</v>
      </c>
      <c r="D3" s="149"/>
      <c r="E3" s="149"/>
      <c r="F3" s="149"/>
      <c r="H3" s="149" t="s">
        <v>6</v>
      </c>
      <c r="I3" s="149"/>
      <c r="J3" s="149"/>
      <c r="K3" s="149"/>
      <c r="L3" s="149"/>
      <c r="N3" s="145" t="s">
        <v>208</v>
      </c>
      <c r="P3" s="149" t="s">
        <v>209</v>
      </c>
      <c r="Q3" s="149"/>
      <c r="R3" s="149"/>
      <c r="T3" s="145" t="s">
        <v>221</v>
      </c>
      <c r="U3" s="145"/>
      <c r="V3" s="145"/>
      <c r="W3" s="23"/>
      <c r="X3" s="23"/>
      <c r="Y3" s="23"/>
      <c r="Z3" s="23"/>
      <c r="AA3" s="89" t="s">
        <v>263</v>
      </c>
      <c r="AB3" s="23"/>
      <c r="AC3" s="23"/>
      <c r="AD3" s="23"/>
      <c r="AE3" s="23"/>
    </row>
    <row r="4" spans="1:31" ht="15" customHeight="1" x14ac:dyDescent="0.25">
      <c r="C4" s="149"/>
      <c r="D4" s="149"/>
      <c r="E4" s="149"/>
      <c r="F4" s="149"/>
      <c r="H4" s="105" t="s">
        <v>194</v>
      </c>
      <c r="I4" s="105"/>
      <c r="K4" s="105" t="s">
        <v>5</v>
      </c>
      <c r="L4" s="105"/>
      <c r="N4" s="145"/>
      <c r="P4" s="92" t="s">
        <v>240</v>
      </c>
      <c r="R4" s="92" t="s">
        <v>217</v>
      </c>
      <c r="T4" s="145"/>
      <c r="U4" s="145"/>
      <c r="V4" s="145"/>
      <c r="W4" s="23"/>
      <c r="X4" s="142" t="s">
        <v>78</v>
      </c>
      <c r="Y4" s="142"/>
      <c r="Z4" s="23"/>
      <c r="AA4" s="89" t="s">
        <v>46</v>
      </c>
      <c r="AB4" s="23"/>
      <c r="AC4" s="23"/>
      <c r="AD4" s="23"/>
      <c r="AE4" s="23"/>
    </row>
    <row r="5" spans="1:31" ht="5.0999999999999996" customHeight="1" thickBot="1" x14ac:dyDescent="0.3">
      <c r="C5" s="89"/>
      <c r="D5" s="89"/>
      <c r="E5" s="89"/>
      <c r="F5" s="89"/>
      <c r="H5" s="105"/>
      <c r="I5" s="105"/>
      <c r="K5" s="105"/>
      <c r="L5" s="105"/>
      <c r="N5" s="89"/>
      <c r="P5" s="89"/>
      <c r="R5" s="89"/>
      <c r="T5" s="89"/>
      <c r="V5" s="89"/>
      <c r="W5" s="23"/>
      <c r="X5" s="59"/>
      <c r="Y5" s="59"/>
      <c r="Z5" s="23"/>
      <c r="AA5" s="89"/>
      <c r="AB5" s="23"/>
      <c r="AC5" s="87"/>
      <c r="AD5" s="87"/>
      <c r="AE5" s="87"/>
    </row>
    <row r="6" spans="1:31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H6" s="133" t="str">
        <f>+'Lead Sheet (R)'!M6:M8</f>
        <v>Vince Polistina</v>
      </c>
      <c r="I6" s="139" t="str">
        <f>+'Lead Sheet (R)'!N6:N8</f>
        <v>Seth Grossman</v>
      </c>
      <c r="K6" s="133" t="str">
        <f>+'Lead Sheet (R)'!P6:P8</f>
        <v>Don Guardian</v>
      </c>
      <c r="L6" s="139" t="str">
        <f>+'Lead Sheet (R)'!Q6:Q8</f>
        <v>Claire Swift</v>
      </c>
      <c r="N6" s="107" t="str">
        <f>+'Lead Sheet (R)'!AC6:AC8</f>
        <v>Joseph J. Giralo</v>
      </c>
      <c r="P6" s="107" t="str">
        <f>+'Lead Sheet (R)'!AE6:AE8</f>
        <v>Frank X. Balles</v>
      </c>
      <c r="R6" s="107" t="str">
        <f>+'Lead Sheet (R)'!AI6:AI8</f>
        <v>James Bertino</v>
      </c>
      <c r="T6" s="107" t="str">
        <f>+'Lead Sheet (R)'!AK6:AK8</f>
        <v>Robert Croce</v>
      </c>
      <c r="V6" s="107" t="str">
        <f>+'Lead Sheet (R)'!AM6:AM8</f>
        <v>Cynthia Balles</v>
      </c>
      <c r="W6" s="23"/>
      <c r="X6" s="116" t="s">
        <v>328</v>
      </c>
      <c r="Y6" s="113" t="s">
        <v>329</v>
      </c>
      <c r="Z6" s="21"/>
      <c r="AA6" s="110" t="s">
        <v>327</v>
      </c>
      <c r="AB6" s="21"/>
      <c r="AC6" s="127" t="s">
        <v>224</v>
      </c>
      <c r="AD6" s="120" t="s">
        <v>225</v>
      </c>
      <c r="AE6" s="124" t="s">
        <v>226</v>
      </c>
    </row>
    <row r="7" spans="1:31" x14ac:dyDescent="0.25">
      <c r="C7" s="134"/>
      <c r="D7" s="137"/>
      <c r="E7" s="137"/>
      <c r="F7" s="140"/>
      <c r="H7" s="134"/>
      <c r="I7" s="140"/>
      <c r="K7" s="134"/>
      <c r="L7" s="140"/>
      <c r="N7" s="108"/>
      <c r="P7" s="108"/>
      <c r="R7" s="108"/>
      <c r="T7" s="108"/>
      <c r="V7" s="108"/>
      <c r="W7" s="23"/>
      <c r="X7" s="117"/>
      <c r="Y7" s="114"/>
      <c r="Z7" s="21"/>
      <c r="AA7" s="111"/>
      <c r="AB7" s="21"/>
      <c r="AC7" s="128"/>
      <c r="AD7" s="121"/>
      <c r="AE7" s="125"/>
    </row>
    <row r="8" spans="1:31" ht="15.75" thickBot="1" x14ac:dyDescent="0.3">
      <c r="C8" s="135"/>
      <c r="D8" s="138"/>
      <c r="E8" s="138"/>
      <c r="F8" s="141"/>
      <c r="H8" s="135"/>
      <c r="I8" s="141"/>
      <c r="K8" s="135"/>
      <c r="L8" s="141"/>
      <c r="N8" s="109"/>
      <c r="P8" s="109"/>
      <c r="R8" s="109"/>
      <c r="T8" s="109"/>
      <c r="V8" s="109"/>
      <c r="W8" s="23"/>
      <c r="X8" s="118"/>
      <c r="Y8" s="115"/>
      <c r="Z8" s="21"/>
      <c r="AA8" s="112"/>
      <c r="AB8" s="21"/>
      <c r="AC8" s="129"/>
      <c r="AD8" s="122"/>
      <c r="AE8" s="126"/>
    </row>
    <row r="9" spans="1:31" ht="5.0999999999999996" customHeight="1" x14ac:dyDescent="0.25">
      <c r="C9" s="13"/>
      <c r="D9" s="13"/>
      <c r="E9" s="13"/>
      <c r="F9" s="13"/>
      <c r="H9" s="13"/>
      <c r="I9" s="13"/>
      <c r="K9" s="13"/>
      <c r="L9" s="13"/>
      <c r="N9" s="13"/>
      <c r="P9" s="13"/>
      <c r="R9" s="13"/>
      <c r="T9" s="13"/>
      <c r="V9" s="13"/>
      <c r="X9" s="13"/>
      <c r="Y9" s="13"/>
      <c r="AA9" s="13"/>
      <c r="AC9" s="12"/>
      <c r="AD9" s="12"/>
      <c r="AE9" s="12"/>
    </row>
    <row r="10" spans="1:31" x14ac:dyDescent="0.25">
      <c r="A10" t="s">
        <v>154</v>
      </c>
      <c r="B10" s="23"/>
      <c r="C10" s="8">
        <v>49</v>
      </c>
      <c r="D10" s="8">
        <v>3</v>
      </c>
      <c r="E10" s="8">
        <v>14</v>
      </c>
      <c r="F10" s="8">
        <v>22</v>
      </c>
      <c r="G10" s="23"/>
      <c r="H10" s="8">
        <v>59</v>
      </c>
      <c r="I10" s="8">
        <v>22</v>
      </c>
      <c r="J10" s="23"/>
      <c r="K10" s="8">
        <v>76</v>
      </c>
      <c r="L10" s="8">
        <v>76</v>
      </c>
      <c r="M10" s="23"/>
      <c r="N10" s="8">
        <v>78</v>
      </c>
      <c r="O10" s="23"/>
      <c r="P10" s="8">
        <v>81</v>
      </c>
      <c r="Q10" s="23"/>
      <c r="R10" s="8">
        <v>80</v>
      </c>
      <c r="S10" s="23"/>
      <c r="T10" s="8">
        <v>80</v>
      </c>
      <c r="U10" s="23"/>
      <c r="V10" s="8">
        <v>75</v>
      </c>
      <c r="X10" s="8">
        <v>80</v>
      </c>
      <c r="Y10" s="8">
        <v>78</v>
      </c>
      <c r="AA10" s="8">
        <v>75</v>
      </c>
      <c r="AC10" s="8">
        <v>90</v>
      </c>
      <c r="AD10" s="130">
        <v>54</v>
      </c>
      <c r="AE10" s="130">
        <v>5</v>
      </c>
    </row>
    <row r="11" spans="1:31" x14ac:dyDescent="0.25">
      <c r="A11" t="s">
        <v>155</v>
      </c>
      <c r="B11" s="23"/>
      <c r="C11" s="8">
        <v>99</v>
      </c>
      <c r="D11" s="8">
        <v>2</v>
      </c>
      <c r="E11" s="8">
        <v>29</v>
      </c>
      <c r="F11" s="8">
        <v>31</v>
      </c>
      <c r="G11" s="23"/>
      <c r="H11" s="8">
        <v>125</v>
      </c>
      <c r="I11" s="8">
        <v>22</v>
      </c>
      <c r="J11" s="23"/>
      <c r="K11" s="8">
        <v>136</v>
      </c>
      <c r="L11" s="8">
        <v>129</v>
      </c>
      <c r="M11" s="23"/>
      <c r="N11" s="8">
        <v>139</v>
      </c>
      <c r="O11" s="23"/>
      <c r="P11" s="8">
        <v>138</v>
      </c>
      <c r="Q11" s="23"/>
      <c r="R11" s="8">
        <v>126</v>
      </c>
      <c r="S11" s="23"/>
      <c r="T11" s="8">
        <v>132</v>
      </c>
      <c r="U11" s="23"/>
      <c r="V11" s="8">
        <v>133</v>
      </c>
      <c r="X11" s="8">
        <v>137</v>
      </c>
      <c r="Y11" s="8">
        <v>126</v>
      </c>
      <c r="AA11" s="8">
        <v>130</v>
      </c>
      <c r="AC11" s="8">
        <v>167</v>
      </c>
      <c r="AD11" s="131"/>
      <c r="AE11" s="131"/>
    </row>
    <row r="12" spans="1:31" x14ac:dyDescent="0.25">
      <c r="A12" t="s">
        <v>156</v>
      </c>
      <c r="B12" s="23"/>
      <c r="C12" s="8">
        <v>92</v>
      </c>
      <c r="D12" s="8">
        <v>2</v>
      </c>
      <c r="E12" s="8">
        <v>38</v>
      </c>
      <c r="F12" s="8">
        <v>44</v>
      </c>
      <c r="G12" s="23"/>
      <c r="H12" s="8">
        <v>122</v>
      </c>
      <c r="I12" s="8">
        <v>46</v>
      </c>
      <c r="J12" s="23"/>
      <c r="K12" s="8">
        <v>149</v>
      </c>
      <c r="L12" s="8">
        <v>146</v>
      </c>
      <c r="M12" s="23"/>
      <c r="N12" s="8">
        <v>155</v>
      </c>
      <c r="O12" s="23"/>
      <c r="P12" s="8">
        <v>153</v>
      </c>
      <c r="Q12" s="23"/>
      <c r="R12" s="8">
        <v>152</v>
      </c>
      <c r="S12" s="23"/>
      <c r="T12" s="8">
        <v>152</v>
      </c>
      <c r="U12" s="23"/>
      <c r="V12" s="8">
        <v>152</v>
      </c>
      <c r="X12" s="8">
        <v>144</v>
      </c>
      <c r="Y12" s="8">
        <v>142</v>
      </c>
      <c r="AA12" s="8">
        <v>155</v>
      </c>
      <c r="AC12" s="8">
        <v>182</v>
      </c>
      <c r="AD12" s="132"/>
      <c r="AE12" s="132"/>
    </row>
    <row r="13" spans="1:31" ht="15.75" thickBot="1" x14ac:dyDescent="0.3"/>
    <row r="14" spans="1:31" ht="15.75" thickBot="1" x14ac:dyDescent="0.3">
      <c r="A14" s="16" t="s">
        <v>30</v>
      </c>
      <c r="B14" s="7"/>
      <c r="C14" s="10">
        <f>+SUM(C10:C12)</f>
        <v>240</v>
      </c>
      <c r="D14" s="10">
        <f t="shared" ref="D14:V14" si="0">+SUM(D10:D12)</f>
        <v>7</v>
      </c>
      <c r="E14" s="10">
        <f t="shared" si="0"/>
        <v>81</v>
      </c>
      <c r="F14" s="10">
        <f t="shared" si="0"/>
        <v>97</v>
      </c>
      <c r="G14" s="7"/>
      <c r="H14" s="10">
        <f t="shared" si="0"/>
        <v>306</v>
      </c>
      <c r="I14" s="10">
        <f t="shared" si="0"/>
        <v>90</v>
      </c>
      <c r="J14" s="7"/>
      <c r="K14" s="10">
        <f t="shared" si="0"/>
        <v>361</v>
      </c>
      <c r="L14" s="10">
        <f t="shared" si="0"/>
        <v>351</v>
      </c>
      <c r="M14" s="7"/>
      <c r="N14" s="10">
        <f t="shared" si="0"/>
        <v>372</v>
      </c>
      <c r="O14" s="7"/>
      <c r="P14" s="10">
        <f t="shared" si="0"/>
        <v>372</v>
      </c>
      <c r="Q14" s="7"/>
      <c r="R14" s="10">
        <f t="shared" si="0"/>
        <v>358</v>
      </c>
      <c r="S14" s="7"/>
      <c r="T14" s="10">
        <f t="shared" si="0"/>
        <v>364</v>
      </c>
      <c r="U14" s="7"/>
      <c r="V14" s="10">
        <f t="shared" si="0"/>
        <v>360</v>
      </c>
      <c r="X14" s="10">
        <f t="shared" ref="X14:AA14" si="1">+SUM(X10:X12)</f>
        <v>361</v>
      </c>
      <c r="Y14" s="10">
        <f t="shared" si="1"/>
        <v>346</v>
      </c>
      <c r="AA14" s="10">
        <f t="shared" si="1"/>
        <v>360</v>
      </c>
      <c r="AC14" s="10">
        <f>+SUM(AC10:AC12)</f>
        <v>439</v>
      </c>
      <c r="AD14" s="10">
        <f>+SUM(AD10:AD12)</f>
        <v>54</v>
      </c>
      <c r="AE14" s="10">
        <f>+SUM(AE10:AE12)</f>
        <v>5</v>
      </c>
    </row>
    <row r="15" spans="1:31" x14ac:dyDescent="0.25">
      <c r="A15" s="17" t="s">
        <v>31</v>
      </c>
      <c r="B15" s="7"/>
      <c r="C15" s="26">
        <v>34</v>
      </c>
      <c r="D15" s="26">
        <v>1</v>
      </c>
      <c r="E15" s="26">
        <v>6</v>
      </c>
      <c r="F15" s="26">
        <v>11</v>
      </c>
      <c r="G15" s="7"/>
      <c r="H15" s="26">
        <v>42</v>
      </c>
      <c r="I15" s="26">
        <v>9</v>
      </c>
      <c r="J15" s="7"/>
      <c r="K15" s="26">
        <v>47</v>
      </c>
      <c r="L15" s="26">
        <v>48</v>
      </c>
      <c r="M15" s="7"/>
      <c r="N15" s="26">
        <v>50</v>
      </c>
      <c r="O15" s="7"/>
      <c r="P15" s="26">
        <v>48</v>
      </c>
      <c r="Q15" s="7"/>
      <c r="R15" s="26">
        <v>48</v>
      </c>
      <c r="S15" s="7"/>
      <c r="T15" s="26">
        <v>47</v>
      </c>
      <c r="U15" s="7"/>
      <c r="V15" s="26">
        <v>46</v>
      </c>
      <c r="X15" s="26">
        <v>49</v>
      </c>
      <c r="Y15" s="26">
        <v>46</v>
      </c>
      <c r="AA15" s="26">
        <v>46</v>
      </c>
    </row>
    <row r="16" spans="1:31" ht="15.75" thickBot="1" x14ac:dyDescent="0.3">
      <c r="A16" s="18" t="s">
        <v>32</v>
      </c>
      <c r="B16" s="7"/>
      <c r="C16" s="27">
        <v>2</v>
      </c>
      <c r="D16" s="27">
        <v>0</v>
      </c>
      <c r="E16" s="27">
        <v>0</v>
      </c>
      <c r="F16" s="27">
        <v>3</v>
      </c>
      <c r="G16" s="7"/>
      <c r="H16" s="27">
        <v>3</v>
      </c>
      <c r="I16" s="27">
        <v>1</v>
      </c>
      <c r="J16" s="7"/>
      <c r="K16" s="27">
        <v>4</v>
      </c>
      <c r="L16" s="27">
        <v>4</v>
      </c>
      <c r="M16" s="7"/>
      <c r="N16" s="27">
        <v>5</v>
      </c>
      <c r="O16" s="7"/>
      <c r="P16" s="27">
        <v>4</v>
      </c>
      <c r="Q16" s="7"/>
      <c r="R16" s="27">
        <v>5</v>
      </c>
      <c r="S16" s="7"/>
      <c r="T16" s="27">
        <v>5</v>
      </c>
      <c r="U16" s="7"/>
      <c r="V16" s="27">
        <v>5</v>
      </c>
      <c r="X16" s="27">
        <v>5</v>
      </c>
      <c r="Y16" s="27">
        <v>4</v>
      </c>
      <c r="AA16" s="27">
        <v>5</v>
      </c>
    </row>
    <row r="17" spans="1:27" ht="15.75" thickBot="1" x14ac:dyDescent="0.3">
      <c r="A17" s="16" t="s">
        <v>34</v>
      </c>
      <c r="B17" s="7"/>
      <c r="C17" s="10">
        <f>+SUM(C14:C16)</f>
        <v>276</v>
      </c>
      <c r="D17" s="10">
        <f>+SUM(D14:D16)</f>
        <v>8</v>
      </c>
      <c r="E17" s="10">
        <f>+SUM(E14:E16)</f>
        <v>87</v>
      </c>
      <c r="F17" s="10">
        <f>+SUM(F14:F16)</f>
        <v>111</v>
      </c>
      <c r="G17" s="7"/>
      <c r="H17" s="10">
        <f>+SUM(H14:H16)</f>
        <v>351</v>
      </c>
      <c r="I17" s="10">
        <f>+SUM(I14:I16)</f>
        <v>100</v>
      </c>
      <c r="J17" s="7"/>
      <c r="K17" s="10">
        <f>+SUM(K14:K16)</f>
        <v>412</v>
      </c>
      <c r="L17" s="10">
        <f>+SUM(L14:L16)</f>
        <v>403</v>
      </c>
      <c r="M17" s="7"/>
      <c r="N17" s="10">
        <f>+SUM(N14:N16)</f>
        <v>427</v>
      </c>
      <c r="O17" s="7"/>
      <c r="P17" s="10">
        <f>+SUM(P14:P16)</f>
        <v>424</v>
      </c>
      <c r="Q17" s="7"/>
      <c r="R17" s="10">
        <f>+SUM(R14:R16)</f>
        <v>411</v>
      </c>
      <c r="S17" s="7"/>
      <c r="T17" s="10">
        <f>+SUM(T14:T16)</f>
        <v>416</v>
      </c>
      <c r="U17" s="7"/>
      <c r="V17" s="10">
        <f>+SUM(V14:V16)</f>
        <v>411</v>
      </c>
      <c r="X17" s="10">
        <f>+SUM(X14:X16)</f>
        <v>415</v>
      </c>
      <c r="Y17" s="10">
        <f>+SUM(Y14:Y16)</f>
        <v>396</v>
      </c>
      <c r="AA17" s="10">
        <f>+SUM(AA14:AA16)</f>
        <v>411</v>
      </c>
    </row>
  </sheetData>
  <mergeCells count="29">
    <mergeCell ref="T3:V4"/>
    <mergeCell ref="X6:X8"/>
    <mergeCell ref="X4:Y4"/>
    <mergeCell ref="AD6:AD8"/>
    <mergeCell ref="AE6:AE8"/>
    <mergeCell ref="Y6:Y8"/>
    <mergeCell ref="AA6:AA8"/>
    <mergeCell ref="AC6:AC8"/>
    <mergeCell ref="AE10:AE12"/>
    <mergeCell ref="AD10:AD12"/>
    <mergeCell ref="C3:F4"/>
    <mergeCell ref="H3:L3"/>
    <mergeCell ref="N3:N4"/>
    <mergeCell ref="P3:R3"/>
    <mergeCell ref="H4:I5"/>
    <mergeCell ref="K4:L5"/>
    <mergeCell ref="L6:L8"/>
    <mergeCell ref="N6:N8"/>
    <mergeCell ref="P6:P8"/>
    <mergeCell ref="V6:V8"/>
    <mergeCell ref="I6:I8"/>
    <mergeCell ref="K6:K8"/>
    <mergeCell ref="R6:R8"/>
    <mergeCell ref="T6:T8"/>
    <mergeCell ref="C6:C8"/>
    <mergeCell ref="D6:D8"/>
    <mergeCell ref="E6:E8"/>
    <mergeCell ref="F6:F8"/>
    <mergeCell ref="H6:H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2"/>
  <sheetViews>
    <sheetView zoomScale="75" zoomScaleNormal="75" workbookViewId="0">
      <selection activeCell="S12" sqref="S12"/>
    </sheetView>
  </sheetViews>
  <sheetFormatPr defaultRowHeight="15" x14ac:dyDescent="0.25"/>
  <cols>
    <col min="1" max="1" width="15.85546875" customWidth="1"/>
    <col min="2" max="2" width="1.7109375" customWidth="1"/>
    <col min="3" max="3" width="8.7109375" customWidth="1"/>
    <col min="4" max="6" width="8.42578125" style="101" customWidth="1"/>
    <col min="7" max="7" width="1.7109375" style="101" customWidth="1"/>
    <col min="8" max="9" width="8.7109375" style="101" customWidth="1"/>
    <col min="10" max="10" width="1.7109375" style="101" customWidth="1"/>
    <col min="11" max="11" width="8.7109375" style="101" customWidth="1"/>
    <col min="12" max="12" width="8.42578125" style="101" customWidth="1"/>
    <col min="13" max="13" width="1.7109375" style="101" customWidth="1"/>
    <col min="14" max="14" width="10.7109375" style="101" customWidth="1"/>
    <col min="15" max="15" width="1.7109375" style="101" customWidth="1"/>
    <col min="16" max="16" width="10.7109375" style="101" customWidth="1"/>
    <col min="17" max="17" width="1.7109375" style="101" customWidth="1"/>
    <col min="18" max="18" width="10.7109375" style="101" customWidth="1"/>
    <col min="19" max="19" width="1.7109375" style="101" customWidth="1"/>
    <col min="20" max="20" width="8.42578125" style="101" customWidth="1"/>
    <col min="21" max="21" width="1.7109375" style="101" customWidth="1"/>
    <col min="22" max="22" width="8.42578125" style="101" customWidth="1"/>
    <col min="23" max="23" width="1.7109375" style="101" customWidth="1"/>
    <col min="24" max="24" width="9" customWidth="1"/>
    <col min="25" max="25" width="1.7109375" customWidth="1"/>
    <col min="26" max="26" width="9.28515625" customWidth="1"/>
    <col min="27" max="27" width="1.7109375" customWidth="1"/>
    <col min="28" max="28" width="9.7109375" customWidth="1"/>
    <col min="29" max="29" width="1.7109375" customWidth="1"/>
    <col min="30" max="30" width="9.7109375" customWidth="1"/>
    <col min="31" max="31" width="8.5703125" customWidth="1"/>
    <col min="32" max="32" width="11.140625" customWidth="1"/>
    <col min="33" max="51" width="13.42578125" customWidth="1"/>
  </cols>
  <sheetData>
    <row r="1" spans="1:32" x14ac:dyDescent="0.25">
      <c r="AD1" s="23"/>
      <c r="AE1" s="23"/>
      <c r="AF1" s="23"/>
    </row>
    <row r="2" spans="1:32" ht="15" customHeight="1" x14ac:dyDescent="0.25">
      <c r="C2" s="89"/>
      <c r="D2" s="89"/>
      <c r="E2" s="89"/>
      <c r="F2" s="89"/>
      <c r="G2" s="23"/>
      <c r="H2" s="89"/>
      <c r="I2" s="89"/>
      <c r="J2" s="23"/>
      <c r="K2" s="89"/>
      <c r="L2" s="89"/>
      <c r="M2" s="23"/>
      <c r="N2" s="89"/>
      <c r="O2" s="23"/>
      <c r="P2" s="89"/>
      <c r="Q2" s="23"/>
      <c r="R2" s="89"/>
      <c r="S2" s="23"/>
      <c r="T2" s="89"/>
      <c r="U2" s="23"/>
      <c r="V2" s="89"/>
      <c r="W2" s="23"/>
      <c r="X2" s="23"/>
      <c r="Y2" s="23"/>
      <c r="Z2" s="23"/>
      <c r="AA2" s="23"/>
      <c r="AB2" s="23"/>
      <c r="AC2" s="23"/>
      <c r="AD2" s="23"/>
      <c r="AE2" s="23"/>
      <c r="AF2" s="23"/>
    </row>
    <row r="3" spans="1:32" ht="15" customHeight="1" x14ac:dyDescent="0.25">
      <c r="C3" s="149" t="s">
        <v>189</v>
      </c>
      <c r="D3" s="149"/>
      <c r="E3" s="149"/>
      <c r="F3" s="149"/>
      <c r="G3" s="23"/>
      <c r="H3" s="149" t="s">
        <v>6</v>
      </c>
      <c r="I3" s="149"/>
      <c r="J3" s="149"/>
      <c r="K3" s="149"/>
      <c r="L3" s="149"/>
      <c r="M3" s="23"/>
      <c r="N3" s="145" t="s">
        <v>208</v>
      </c>
      <c r="O3" s="23"/>
      <c r="P3" s="149" t="s">
        <v>209</v>
      </c>
      <c r="Q3" s="149"/>
      <c r="R3" s="149"/>
      <c r="S3" s="23"/>
      <c r="T3" s="145" t="s">
        <v>221</v>
      </c>
      <c r="U3" s="145"/>
      <c r="V3" s="145"/>
      <c r="W3" s="23"/>
      <c r="X3" s="80" t="s">
        <v>43</v>
      </c>
      <c r="Y3" s="23"/>
      <c r="Z3" s="80" t="s">
        <v>43</v>
      </c>
      <c r="AA3" s="23"/>
      <c r="AB3" s="80" t="s">
        <v>43</v>
      </c>
      <c r="AC3" s="23"/>
      <c r="AD3" s="23"/>
      <c r="AE3" s="23"/>
      <c r="AF3" s="23"/>
    </row>
    <row r="4" spans="1:32" ht="15" customHeight="1" x14ac:dyDescent="0.25">
      <c r="C4" s="149"/>
      <c r="D4" s="149"/>
      <c r="E4" s="149"/>
      <c r="F4" s="149"/>
      <c r="G4" s="23"/>
      <c r="H4" s="105" t="s">
        <v>194</v>
      </c>
      <c r="I4" s="105"/>
      <c r="J4" s="23"/>
      <c r="K4" s="105" t="s">
        <v>5</v>
      </c>
      <c r="L4" s="105"/>
      <c r="M4" s="23"/>
      <c r="N4" s="145"/>
      <c r="O4" s="23"/>
      <c r="P4" s="92" t="s">
        <v>240</v>
      </c>
      <c r="Q4" s="23"/>
      <c r="R4" s="98" t="s">
        <v>216</v>
      </c>
      <c r="S4" s="23"/>
      <c r="T4" s="145"/>
      <c r="U4" s="145"/>
      <c r="V4" s="145"/>
      <c r="W4" s="23"/>
      <c r="X4" s="80" t="s">
        <v>240</v>
      </c>
      <c r="Y4" s="23"/>
      <c r="Z4" s="80" t="s">
        <v>44</v>
      </c>
      <c r="AA4" s="23"/>
      <c r="AB4" s="80" t="s">
        <v>45</v>
      </c>
      <c r="AC4" s="23"/>
      <c r="AD4" s="23"/>
      <c r="AE4" s="23"/>
      <c r="AF4" s="23"/>
    </row>
    <row r="5" spans="1:32" ht="5.0999999999999996" customHeight="1" thickBot="1" x14ac:dyDescent="0.3">
      <c r="C5" s="89"/>
      <c r="D5" s="89"/>
      <c r="E5" s="89"/>
      <c r="F5" s="89"/>
      <c r="G5" s="23"/>
      <c r="H5" s="105"/>
      <c r="I5" s="105"/>
      <c r="J5" s="23"/>
      <c r="K5" s="105"/>
      <c r="L5" s="105"/>
      <c r="M5" s="23"/>
      <c r="N5" s="89"/>
      <c r="O5" s="23"/>
      <c r="P5" s="89"/>
      <c r="Q5" s="23"/>
      <c r="R5" s="90"/>
      <c r="S5" s="23"/>
      <c r="T5" s="89"/>
      <c r="U5" s="23"/>
      <c r="V5" s="89"/>
      <c r="W5" s="23"/>
      <c r="X5" s="59"/>
      <c r="Y5" s="23"/>
      <c r="Z5" s="59"/>
      <c r="AA5" s="23"/>
      <c r="AB5" s="59"/>
      <c r="AC5" s="23"/>
      <c r="AD5" s="78"/>
      <c r="AE5" s="78"/>
      <c r="AF5" s="78"/>
    </row>
    <row r="6" spans="1:32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23"/>
      <c r="H6" s="133" t="str">
        <f>+'Lead Sheet (R)'!M6:M8</f>
        <v>Vince Polistina</v>
      </c>
      <c r="I6" s="139" t="str">
        <f>+'Lead Sheet (R)'!N6:N8</f>
        <v>Seth Grossman</v>
      </c>
      <c r="J6" s="23"/>
      <c r="K6" s="133" t="str">
        <f>+'Lead Sheet (R)'!P6:P8</f>
        <v>Don Guardian</v>
      </c>
      <c r="L6" s="139" t="str">
        <f>+'Lead Sheet (R)'!Q6:Q8</f>
        <v>Claire Swift</v>
      </c>
      <c r="M6" s="23"/>
      <c r="N6" s="107" t="str">
        <f>+'Lead Sheet (R)'!AC6:AC8</f>
        <v>Joseph J. Giralo</v>
      </c>
      <c r="O6" s="23"/>
      <c r="P6" s="107" t="str">
        <f>+'Lead Sheet (R)'!AE6:AE8</f>
        <v>Frank X. Balles</v>
      </c>
      <c r="Q6" s="23"/>
      <c r="R6" s="150" t="str">
        <f>+'Lead Sheet (R)'!AG6:AG8</f>
        <v>Maureen Kern</v>
      </c>
      <c r="S6" s="23"/>
      <c r="T6" s="107" t="str">
        <f>+'Absecon (R)'!R6:R8</f>
        <v>Robert Croce</v>
      </c>
      <c r="U6" s="23"/>
      <c r="V6" s="107" t="str">
        <f>+'Absecon (R)'!T6:T8</f>
        <v>Cynthia Balles</v>
      </c>
      <c r="W6" s="23"/>
      <c r="X6" s="110" t="s">
        <v>330</v>
      </c>
      <c r="Y6" s="23"/>
      <c r="Z6" s="110" t="s">
        <v>331</v>
      </c>
      <c r="AA6" s="23"/>
      <c r="AB6" s="110" t="s">
        <v>332</v>
      </c>
      <c r="AC6" s="23"/>
      <c r="AD6" s="127" t="s">
        <v>224</v>
      </c>
      <c r="AE6" s="120" t="s">
        <v>225</v>
      </c>
      <c r="AF6" s="124" t="s">
        <v>226</v>
      </c>
    </row>
    <row r="7" spans="1:32" x14ac:dyDescent="0.25">
      <c r="C7" s="134"/>
      <c r="D7" s="137"/>
      <c r="E7" s="137"/>
      <c r="F7" s="140"/>
      <c r="G7" s="23"/>
      <c r="H7" s="134"/>
      <c r="I7" s="140"/>
      <c r="J7" s="23"/>
      <c r="K7" s="134"/>
      <c r="L7" s="140"/>
      <c r="M7" s="23"/>
      <c r="N7" s="108"/>
      <c r="O7" s="23"/>
      <c r="P7" s="108"/>
      <c r="Q7" s="23"/>
      <c r="R7" s="151"/>
      <c r="S7" s="23"/>
      <c r="T7" s="108"/>
      <c r="U7" s="23"/>
      <c r="V7" s="108"/>
      <c r="W7" s="23"/>
      <c r="X7" s="111"/>
      <c r="Y7" s="23"/>
      <c r="Z7" s="111"/>
      <c r="AA7" s="23"/>
      <c r="AB7" s="111"/>
      <c r="AC7" s="23"/>
      <c r="AD7" s="128"/>
      <c r="AE7" s="121"/>
      <c r="AF7" s="125"/>
    </row>
    <row r="8" spans="1:32" ht="15.75" thickBot="1" x14ac:dyDescent="0.3">
      <c r="C8" s="135"/>
      <c r="D8" s="138"/>
      <c r="E8" s="138"/>
      <c r="F8" s="141"/>
      <c r="G8" s="23"/>
      <c r="H8" s="135"/>
      <c r="I8" s="141"/>
      <c r="J8" s="23"/>
      <c r="K8" s="135"/>
      <c r="L8" s="141"/>
      <c r="M8" s="23"/>
      <c r="N8" s="109"/>
      <c r="O8" s="23"/>
      <c r="P8" s="109"/>
      <c r="Q8" s="23"/>
      <c r="R8" s="152"/>
      <c r="S8" s="23"/>
      <c r="T8" s="109"/>
      <c r="U8" s="23"/>
      <c r="V8" s="109"/>
      <c r="W8" s="23"/>
      <c r="X8" s="112"/>
      <c r="Y8" s="23"/>
      <c r="Z8" s="112"/>
      <c r="AA8" s="23"/>
      <c r="AB8" s="112"/>
      <c r="AC8" s="23"/>
      <c r="AD8" s="129"/>
      <c r="AE8" s="122"/>
      <c r="AF8" s="126"/>
    </row>
    <row r="9" spans="1:32" ht="5.0999999999999996" customHeight="1" x14ac:dyDescent="0.25">
      <c r="C9" s="13"/>
      <c r="D9" s="13"/>
      <c r="E9" s="13"/>
      <c r="F9" s="13"/>
      <c r="H9" s="13"/>
      <c r="I9" s="13"/>
      <c r="K9" s="13"/>
      <c r="L9" s="13"/>
      <c r="N9" s="13"/>
      <c r="P9" s="13"/>
      <c r="R9" s="13"/>
      <c r="T9" s="13"/>
      <c r="V9" s="13"/>
      <c r="X9" s="13"/>
      <c r="Z9" s="13"/>
      <c r="AB9" s="13"/>
      <c r="AD9" s="12"/>
      <c r="AE9" s="12"/>
      <c r="AF9" s="12"/>
    </row>
    <row r="10" spans="1:32" x14ac:dyDescent="0.25">
      <c r="A10" t="s">
        <v>157</v>
      </c>
      <c r="B10" s="23"/>
      <c r="C10" s="8">
        <v>33</v>
      </c>
      <c r="D10" s="8">
        <v>3</v>
      </c>
      <c r="E10" s="8">
        <v>8</v>
      </c>
      <c r="F10" s="8">
        <v>10</v>
      </c>
      <c r="G10" s="23"/>
      <c r="H10" s="8">
        <v>36</v>
      </c>
      <c r="I10" s="8">
        <v>20</v>
      </c>
      <c r="J10" s="23"/>
      <c r="K10" s="8">
        <v>44</v>
      </c>
      <c r="L10" s="8">
        <v>42</v>
      </c>
      <c r="M10" s="23"/>
      <c r="N10" s="8">
        <v>40</v>
      </c>
      <c r="O10" s="23"/>
      <c r="P10" s="8">
        <v>45</v>
      </c>
      <c r="Q10" s="23"/>
      <c r="R10" s="8">
        <v>42</v>
      </c>
      <c r="S10" s="23"/>
      <c r="T10" s="8">
        <v>42</v>
      </c>
      <c r="U10" s="23"/>
      <c r="V10" s="8">
        <v>42</v>
      </c>
      <c r="W10" s="23"/>
      <c r="X10" s="8">
        <v>42</v>
      </c>
      <c r="Y10" s="23"/>
      <c r="Z10" s="8">
        <v>42</v>
      </c>
      <c r="AA10" s="23"/>
      <c r="AB10" s="8"/>
      <c r="AC10" s="23"/>
      <c r="AD10" s="8">
        <v>56</v>
      </c>
      <c r="AE10" s="130">
        <v>47</v>
      </c>
      <c r="AF10" s="130">
        <v>3</v>
      </c>
    </row>
    <row r="11" spans="1:32" x14ac:dyDescent="0.25">
      <c r="A11" t="s">
        <v>158</v>
      </c>
      <c r="B11" s="23"/>
      <c r="C11" s="8">
        <v>32</v>
      </c>
      <c r="D11" s="8">
        <v>1</v>
      </c>
      <c r="E11" s="8">
        <v>11</v>
      </c>
      <c r="F11" s="8">
        <v>7</v>
      </c>
      <c r="G11" s="23"/>
      <c r="H11" s="8">
        <v>33</v>
      </c>
      <c r="I11" s="8">
        <v>14</v>
      </c>
      <c r="J11" s="23"/>
      <c r="K11" s="8">
        <v>40</v>
      </c>
      <c r="L11" s="8">
        <v>38</v>
      </c>
      <c r="M11" s="23"/>
      <c r="N11" s="8">
        <v>40</v>
      </c>
      <c r="O11" s="23"/>
      <c r="P11" s="8">
        <v>40</v>
      </c>
      <c r="Q11" s="23"/>
      <c r="R11" s="8">
        <v>41</v>
      </c>
      <c r="S11" s="23"/>
      <c r="T11" s="8">
        <v>40</v>
      </c>
      <c r="U11" s="23"/>
      <c r="V11" s="8">
        <v>41</v>
      </c>
      <c r="W11" s="23"/>
      <c r="X11" s="8">
        <v>42</v>
      </c>
      <c r="Y11" s="23"/>
      <c r="Z11" s="8">
        <v>42</v>
      </c>
      <c r="AA11" s="23"/>
      <c r="AB11" s="8"/>
      <c r="AC11" s="23"/>
      <c r="AD11" s="8">
        <v>53</v>
      </c>
      <c r="AE11" s="131"/>
      <c r="AF11" s="131"/>
    </row>
    <row r="12" spans="1:32" x14ac:dyDescent="0.25">
      <c r="A12" t="s">
        <v>159</v>
      </c>
      <c r="B12" s="23"/>
      <c r="C12" s="8">
        <v>32</v>
      </c>
      <c r="D12" s="8">
        <v>1</v>
      </c>
      <c r="E12" s="8">
        <v>5</v>
      </c>
      <c r="F12" s="8">
        <v>8</v>
      </c>
      <c r="G12" s="23"/>
      <c r="H12" s="8">
        <v>31</v>
      </c>
      <c r="I12" s="8">
        <v>20</v>
      </c>
      <c r="J12" s="23"/>
      <c r="K12" s="8">
        <v>42</v>
      </c>
      <c r="L12" s="8">
        <v>43</v>
      </c>
      <c r="M12" s="23"/>
      <c r="N12" s="8">
        <v>44</v>
      </c>
      <c r="O12" s="23"/>
      <c r="P12" s="8">
        <v>44</v>
      </c>
      <c r="Q12" s="23"/>
      <c r="R12" s="8">
        <v>44</v>
      </c>
      <c r="S12" s="23"/>
      <c r="T12" s="8">
        <v>42</v>
      </c>
      <c r="U12" s="23"/>
      <c r="V12" s="8">
        <v>44</v>
      </c>
      <c r="W12" s="23"/>
      <c r="X12" s="8">
        <v>42</v>
      </c>
      <c r="Y12" s="23"/>
      <c r="Z12" s="8">
        <v>42</v>
      </c>
      <c r="AA12" s="23"/>
      <c r="AB12" s="8"/>
      <c r="AC12" s="23"/>
      <c r="AD12" s="8">
        <v>51</v>
      </c>
      <c r="AE12" s="131"/>
      <c r="AF12" s="131"/>
    </row>
    <row r="13" spans="1:32" x14ac:dyDescent="0.25">
      <c r="A13" t="s">
        <v>160</v>
      </c>
      <c r="B13" s="23"/>
      <c r="C13" s="8">
        <v>39</v>
      </c>
      <c r="D13" s="8">
        <v>2</v>
      </c>
      <c r="E13" s="8">
        <v>4</v>
      </c>
      <c r="F13" s="8">
        <v>7</v>
      </c>
      <c r="G13" s="23"/>
      <c r="H13" s="8">
        <v>36</v>
      </c>
      <c r="I13" s="8">
        <v>14</v>
      </c>
      <c r="J13" s="23"/>
      <c r="K13" s="8">
        <v>48</v>
      </c>
      <c r="L13" s="8">
        <v>44</v>
      </c>
      <c r="M13" s="23"/>
      <c r="N13" s="8">
        <v>46</v>
      </c>
      <c r="O13" s="23"/>
      <c r="P13" s="8">
        <v>45</v>
      </c>
      <c r="Q13" s="23"/>
      <c r="R13" s="8">
        <v>46</v>
      </c>
      <c r="S13" s="23"/>
      <c r="T13" s="8">
        <v>44</v>
      </c>
      <c r="U13" s="23"/>
      <c r="V13" s="8">
        <v>44</v>
      </c>
      <c r="W13" s="23"/>
      <c r="X13" s="8">
        <v>47</v>
      </c>
      <c r="Y13" s="23"/>
      <c r="Z13" s="8">
        <v>46</v>
      </c>
      <c r="AA13" s="23"/>
      <c r="AB13" s="8"/>
      <c r="AC13" s="23"/>
      <c r="AD13" s="8">
        <v>52</v>
      </c>
      <c r="AE13" s="132"/>
      <c r="AF13" s="132"/>
    </row>
    <row r="14" spans="1:32" x14ac:dyDescent="0.25">
      <c r="A14" t="s">
        <v>161</v>
      </c>
      <c r="B14" s="23"/>
      <c r="C14" s="8">
        <v>30</v>
      </c>
      <c r="D14" s="8">
        <v>2</v>
      </c>
      <c r="E14" s="8">
        <v>10</v>
      </c>
      <c r="F14" s="8">
        <v>6</v>
      </c>
      <c r="G14" s="23"/>
      <c r="H14" s="8">
        <v>24</v>
      </c>
      <c r="I14" s="8">
        <v>22</v>
      </c>
      <c r="J14" s="23"/>
      <c r="K14" s="8">
        <v>43</v>
      </c>
      <c r="L14" s="8">
        <v>43</v>
      </c>
      <c r="M14" s="23"/>
      <c r="N14" s="8">
        <v>42</v>
      </c>
      <c r="O14" s="23"/>
      <c r="P14" s="8">
        <v>45</v>
      </c>
      <c r="Q14" s="23"/>
      <c r="R14" s="8">
        <v>45</v>
      </c>
      <c r="S14" s="23"/>
      <c r="T14" s="8">
        <v>42</v>
      </c>
      <c r="U14" s="23"/>
      <c r="V14" s="8">
        <v>43</v>
      </c>
      <c r="W14" s="23"/>
      <c r="X14" s="8">
        <v>41</v>
      </c>
      <c r="Y14" s="23"/>
      <c r="Z14" s="8"/>
      <c r="AA14" s="23"/>
      <c r="AB14" s="8">
        <v>39</v>
      </c>
      <c r="AC14" s="23"/>
      <c r="AD14" s="8">
        <v>50</v>
      </c>
      <c r="AE14" s="130">
        <v>46</v>
      </c>
      <c r="AF14" s="130">
        <v>9</v>
      </c>
    </row>
    <row r="15" spans="1:32" x14ac:dyDescent="0.25">
      <c r="A15" t="s">
        <v>162</v>
      </c>
      <c r="B15" s="23"/>
      <c r="C15" s="8">
        <v>56</v>
      </c>
      <c r="D15" s="8">
        <v>0</v>
      </c>
      <c r="E15" s="8">
        <v>10</v>
      </c>
      <c r="F15" s="8">
        <v>13</v>
      </c>
      <c r="G15" s="23"/>
      <c r="H15" s="8">
        <v>61</v>
      </c>
      <c r="I15" s="8">
        <v>14</v>
      </c>
      <c r="J15" s="23"/>
      <c r="K15" s="8">
        <v>67</v>
      </c>
      <c r="L15" s="8">
        <v>67</v>
      </c>
      <c r="M15" s="23"/>
      <c r="N15" s="8">
        <v>69</v>
      </c>
      <c r="O15" s="23"/>
      <c r="P15" s="8">
        <v>72</v>
      </c>
      <c r="Q15" s="23"/>
      <c r="R15" s="8">
        <v>69</v>
      </c>
      <c r="S15" s="23"/>
      <c r="T15" s="8">
        <v>69</v>
      </c>
      <c r="U15" s="23"/>
      <c r="V15" s="8">
        <v>67</v>
      </c>
      <c r="W15" s="23"/>
      <c r="X15" s="8">
        <v>71</v>
      </c>
      <c r="Y15" s="23"/>
      <c r="Z15" s="8"/>
      <c r="AA15" s="23"/>
      <c r="AB15" s="8">
        <v>73</v>
      </c>
      <c r="AC15" s="23"/>
      <c r="AD15" s="8">
        <v>79</v>
      </c>
      <c r="AE15" s="131"/>
      <c r="AF15" s="131"/>
    </row>
    <row r="16" spans="1:32" x14ac:dyDescent="0.25">
      <c r="A16" t="s">
        <v>163</v>
      </c>
      <c r="B16" s="23"/>
      <c r="C16" s="8">
        <v>53</v>
      </c>
      <c r="D16" s="8">
        <v>1</v>
      </c>
      <c r="E16" s="8">
        <v>11</v>
      </c>
      <c r="F16" s="8">
        <v>9</v>
      </c>
      <c r="G16" s="23"/>
      <c r="H16" s="8">
        <v>60</v>
      </c>
      <c r="I16" s="8">
        <v>18</v>
      </c>
      <c r="J16" s="23"/>
      <c r="K16" s="8">
        <v>69</v>
      </c>
      <c r="L16" s="8">
        <v>68</v>
      </c>
      <c r="M16" s="23"/>
      <c r="N16" s="8">
        <v>67</v>
      </c>
      <c r="O16" s="23"/>
      <c r="P16" s="8">
        <v>74</v>
      </c>
      <c r="Q16" s="23"/>
      <c r="R16" s="8">
        <v>70</v>
      </c>
      <c r="S16" s="23"/>
      <c r="T16" s="8">
        <v>69</v>
      </c>
      <c r="U16" s="23"/>
      <c r="V16" s="8">
        <v>69</v>
      </c>
      <c r="W16" s="23"/>
      <c r="X16" s="8">
        <v>70</v>
      </c>
      <c r="Y16" s="23"/>
      <c r="Z16" s="8"/>
      <c r="AA16" s="23"/>
      <c r="AB16" s="8">
        <v>73</v>
      </c>
      <c r="AC16" s="23"/>
      <c r="AD16" s="8">
        <v>79</v>
      </c>
      <c r="AE16" s="131"/>
      <c r="AF16" s="131"/>
    </row>
    <row r="17" spans="1:32" x14ac:dyDescent="0.25">
      <c r="A17" t="s">
        <v>164</v>
      </c>
      <c r="B17" s="23"/>
      <c r="C17" s="8">
        <v>25</v>
      </c>
      <c r="D17" s="8">
        <v>0</v>
      </c>
      <c r="E17" s="8">
        <v>6</v>
      </c>
      <c r="F17" s="8">
        <v>12</v>
      </c>
      <c r="G17" s="23"/>
      <c r="H17" s="8">
        <v>31</v>
      </c>
      <c r="I17" s="8">
        <v>11</v>
      </c>
      <c r="J17" s="23"/>
      <c r="K17" s="8">
        <v>38</v>
      </c>
      <c r="L17" s="8">
        <v>34</v>
      </c>
      <c r="M17" s="23"/>
      <c r="N17" s="8">
        <v>37</v>
      </c>
      <c r="O17" s="23"/>
      <c r="P17" s="8">
        <v>38</v>
      </c>
      <c r="Q17" s="23"/>
      <c r="R17" s="8">
        <v>37</v>
      </c>
      <c r="S17" s="23"/>
      <c r="T17" s="8">
        <v>37</v>
      </c>
      <c r="U17" s="23"/>
      <c r="V17" s="8">
        <v>36</v>
      </c>
      <c r="W17" s="23"/>
      <c r="X17" s="8">
        <v>40</v>
      </c>
      <c r="Y17" s="23"/>
      <c r="Z17" s="8"/>
      <c r="AA17" s="23"/>
      <c r="AB17" s="8">
        <v>38</v>
      </c>
      <c r="AC17" s="23"/>
      <c r="AD17" s="8">
        <v>46</v>
      </c>
      <c r="AE17" s="132"/>
      <c r="AF17" s="132"/>
    </row>
    <row r="18" spans="1:32" ht="15.75" thickBot="1" x14ac:dyDescent="0.3"/>
    <row r="19" spans="1:32" ht="15.75" thickBot="1" x14ac:dyDescent="0.3">
      <c r="A19" s="16" t="s">
        <v>30</v>
      </c>
      <c r="B19" s="7"/>
      <c r="C19" s="10">
        <f>+SUM(C10:C17)</f>
        <v>300</v>
      </c>
      <c r="D19" s="10">
        <f t="shared" ref="D19:V19" si="0">+SUM(D10:D17)</f>
        <v>10</v>
      </c>
      <c r="E19" s="10">
        <f t="shared" si="0"/>
        <v>65</v>
      </c>
      <c r="F19" s="10">
        <f t="shared" si="0"/>
        <v>72</v>
      </c>
      <c r="H19" s="10">
        <f t="shared" si="0"/>
        <v>312</v>
      </c>
      <c r="I19" s="10">
        <f t="shared" si="0"/>
        <v>133</v>
      </c>
      <c r="K19" s="10">
        <f t="shared" si="0"/>
        <v>391</v>
      </c>
      <c r="L19" s="10">
        <f t="shared" si="0"/>
        <v>379</v>
      </c>
      <c r="N19" s="10">
        <f t="shared" si="0"/>
        <v>385</v>
      </c>
      <c r="P19" s="10">
        <f t="shared" si="0"/>
        <v>403</v>
      </c>
      <c r="R19" s="10">
        <f t="shared" si="0"/>
        <v>394</v>
      </c>
      <c r="T19" s="10">
        <f t="shared" si="0"/>
        <v>385</v>
      </c>
      <c r="V19" s="10">
        <f t="shared" si="0"/>
        <v>386</v>
      </c>
      <c r="X19" s="10">
        <f t="shared" ref="X19" si="1">+SUM(X10:X17)</f>
        <v>395</v>
      </c>
      <c r="Z19" s="10">
        <f>+SUM(Z10:Z17)</f>
        <v>172</v>
      </c>
      <c r="AB19" s="10">
        <f>+SUM(AB10:AB17)</f>
        <v>223</v>
      </c>
      <c r="AD19" s="10">
        <f>+SUM(AD10:AD17)</f>
        <v>466</v>
      </c>
      <c r="AE19" s="10">
        <f>+SUM(AE10:AE17)</f>
        <v>93</v>
      </c>
      <c r="AF19" s="10">
        <f>+SUM(AF10:AF17)</f>
        <v>12</v>
      </c>
    </row>
    <row r="20" spans="1:32" x14ac:dyDescent="0.25">
      <c r="A20" s="17" t="s">
        <v>31</v>
      </c>
      <c r="B20" s="7"/>
      <c r="C20" s="26">
        <v>58</v>
      </c>
      <c r="D20" s="26">
        <v>1</v>
      </c>
      <c r="E20" s="26">
        <v>4</v>
      </c>
      <c r="F20" s="26">
        <v>27</v>
      </c>
      <c r="H20" s="26">
        <v>64</v>
      </c>
      <c r="I20" s="26">
        <v>25</v>
      </c>
      <c r="K20" s="26">
        <v>84</v>
      </c>
      <c r="L20" s="26">
        <v>82</v>
      </c>
      <c r="N20" s="26">
        <v>86</v>
      </c>
      <c r="P20" s="26">
        <v>84</v>
      </c>
      <c r="R20" s="26">
        <v>83</v>
      </c>
      <c r="T20" s="26">
        <v>84</v>
      </c>
      <c r="V20" s="26">
        <v>85</v>
      </c>
      <c r="X20" s="26">
        <v>83</v>
      </c>
      <c r="Z20" s="26">
        <v>41</v>
      </c>
      <c r="AB20" s="26">
        <v>42</v>
      </c>
    </row>
    <row r="21" spans="1:32" ht="15.75" thickBot="1" x14ac:dyDescent="0.3">
      <c r="A21" s="18" t="s">
        <v>32</v>
      </c>
      <c r="B21" s="7"/>
      <c r="C21" s="27">
        <v>9</v>
      </c>
      <c r="D21" s="27">
        <v>0</v>
      </c>
      <c r="E21" s="27">
        <v>0</v>
      </c>
      <c r="F21" s="27">
        <v>1</v>
      </c>
      <c r="H21" s="27">
        <v>8</v>
      </c>
      <c r="I21" s="27">
        <v>1</v>
      </c>
      <c r="K21" s="27">
        <v>9</v>
      </c>
      <c r="L21" s="27">
        <v>10</v>
      </c>
      <c r="N21" s="27">
        <v>10</v>
      </c>
      <c r="P21" s="27">
        <v>9</v>
      </c>
      <c r="R21" s="27">
        <v>9</v>
      </c>
      <c r="T21" s="27">
        <v>10</v>
      </c>
      <c r="V21" s="27">
        <v>10</v>
      </c>
      <c r="X21" s="27">
        <v>11</v>
      </c>
      <c r="Z21" s="27">
        <v>3</v>
      </c>
      <c r="AB21" s="27">
        <v>8</v>
      </c>
    </row>
    <row r="22" spans="1:32" ht="15.75" thickBot="1" x14ac:dyDescent="0.3">
      <c r="A22" s="16" t="s">
        <v>34</v>
      </c>
      <c r="B22" s="7"/>
      <c r="C22" s="10">
        <f>+SUM(C19:C21)</f>
        <v>367</v>
      </c>
      <c r="D22" s="10">
        <f>+SUM(D19:D21)</f>
        <v>11</v>
      </c>
      <c r="E22" s="10">
        <f>+SUM(E19:E21)</f>
        <v>69</v>
      </c>
      <c r="F22" s="10">
        <f>+SUM(F19:F21)</f>
        <v>100</v>
      </c>
      <c r="H22" s="10">
        <f>+SUM(H19:H21)</f>
        <v>384</v>
      </c>
      <c r="I22" s="10">
        <f>+SUM(I19:I21)</f>
        <v>159</v>
      </c>
      <c r="K22" s="10">
        <f>+SUM(K19:K21)</f>
        <v>484</v>
      </c>
      <c r="L22" s="10">
        <f>+SUM(L19:L21)</f>
        <v>471</v>
      </c>
      <c r="N22" s="10">
        <f>+SUM(N19:N21)</f>
        <v>481</v>
      </c>
      <c r="P22" s="10">
        <f>+SUM(P19:P21)</f>
        <v>496</v>
      </c>
      <c r="R22" s="10">
        <f>+SUM(R19:R21)</f>
        <v>486</v>
      </c>
      <c r="T22" s="10">
        <f>+SUM(T19:T21)</f>
        <v>479</v>
      </c>
      <c r="V22" s="10">
        <f>+SUM(V19:V21)</f>
        <v>481</v>
      </c>
      <c r="X22" s="10">
        <f>+SUM(X19:X21)</f>
        <v>489</v>
      </c>
      <c r="Z22" s="10">
        <f>+SUM(Z19:Z21)</f>
        <v>216</v>
      </c>
      <c r="AB22" s="10">
        <f>+SUM(AB19:AB21)</f>
        <v>273</v>
      </c>
    </row>
  </sheetData>
  <mergeCells count="30">
    <mergeCell ref="AF14:AF17"/>
    <mergeCell ref="AE14:AE17"/>
    <mergeCell ref="AF10:AF13"/>
    <mergeCell ref="AE10:AE13"/>
    <mergeCell ref="T3:V4"/>
    <mergeCell ref="X6:X8"/>
    <mergeCell ref="Z6:Z8"/>
    <mergeCell ref="AB6:AB8"/>
    <mergeCell ref="AD6:AD8"/>
    <mergeCell ref="AE6:AE8"/>
    <mergeCell ref="AF6:AF8"/>
    <mergeCell ref="T6:T8"/>
    <mergeCell ref="V6:V8"/>
    <mergeCell ref="H4:I5"/>
    <mergeCell ref="K4:L5"/>
    <mergeCell ref="D6:D8"/>
    <mergeCell ref="F6:F8"/>
    <mergeCell ref="I6:I8"/>
    <mergeCell ref="L6:L8"/>
    <mergeCell ref="C3:F4"/>
    <mergeCell ref="H3:L3"/>
    <mergeCell ref="C6:C8"/>
    <mergeCell ref="E6:E8"/>
    <mergeCell ref="H6:H8"/>
    <mergeCell ref="K6:K8"/>
    <mergeCell ref="N3:N4"/>
    <mergeCell ref="P3:R3"/>
    <mergeCell ref="N6:N8"/>
    <mergeCell ref="P6:P8"/>
    <mergeCell ref="R6:R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zoomScale="75" zoomScaleNormal="75" workbookViewId="0">
      <pane xSplit="1" topLeftCell="B1" activePane="topRight" state="frozen"/>
      <selection activeCell="S12" sqref="S12"/>
      <selection pane="topRight" activeCell="S12" sqref="S12"/>
    </sheetView>
  </sheetViews>
  <sheetFormatPr defaultRowHeight="15" x14ac:dyDescent="0.25"/>
  <cols>
    <col min="1" max="1" width="18.7109375" customWidth="1"/>
    <col min="2" max="2" width="1.7109375" customWidth="1"/>
    <col min="3" max="3" width="8.7109375" customWidth="1"/>
    <col min="4" max="6" width="8.42578125" style="101" customWidth="1"/>
    <col min="7" max="7" width="1.7109375" style="101" customWidth="1"/>
    <col min="8" max="9" width="10.7109375" style="101" customWidth="1"/>
    <col min="10" max="10" width="1.7109375" style="101" customWidth="1"/>
    <col min="11" max="11" width="10.7109375" style="101" customWidth="1"/>
    <col min="12" max="12" width="8.42578125" style="101" customWidth="1"/>
    <col min="13" max="13" width="1.7109375" style="101" customWidth="1"/>
    <col min="14" max="14" width="10.7109375" style="101" customWidth="1"/>
    <col min="15" max="15" width="1.7109375" style="101" customWidth="1"/>
    <col min="16" max="16" width="8.42578125" style="101" customWidth="1"/>
    <col min="17" max="17" width="1.7109375" style="101" customWidth="1"/>
    <col min="18" max="18" width="8.7109375" style="101" customWidth="1"/>
    <col min="19" max="19" width="1.7109375" style="101" customWidth="1"/>
    <col min="20" max="20" width="8.7109375" style="101" customWidth="1"/>
    <col min="21" max="21" width="1.7109375" customWidth="1"/>
    <col min="22" max="22" width="8.7109375" customWidth="1"/>
    <col min="23" max="23" width="1.7109375" customWidth="1"/>
    <col min="24" max="24" width="8.7109375" customWidth="1"/>
    <col min="25" max="25" width="1.7109375" customWidth="1"/>
    <col min="26" max="26" width="8.7109375" customWidth="1"/>
    <col min="27" max="27" width="1.7109375" customWidth="1"/>
    <col min="28" max="28" width="9.7109375" customWidth="1"/>
    <col min="29" max="29" width="8.5703125" customWidth="1"/>
    <col min="30" max="30" width="11.140625" customWidth="1"/>
    <col min="31" max="50" width="13.42578125" customWidth="1"/>
  </cols>
  <sheetData>
    <row r="1" spans="1:30" x14ac:dyDescent="0.25">
      <c r="Z1" s="89" t="s">
        <v>43</v>
      </c>
      <c r="AB1" s="23"/>
      <c r="AC1" s="23"/>
      <c r="AD1" s="23"/>
    </row>
    <row r="2" spans="1:30" x14ac:dyDescent="0.25">
      <c r="C2" s="89"/>
      <c r="D2" s="89"/>
      <c r="E2" s="89"/>
      <c r="F2" s="89"/>
      <c r="G2" s="23"/>
      <c r="H2" s="89"/>
      <c r="I2" s="89"/>
      <c r="J2" s="23"/>
      <c r="K2" s="89"/>
      <c r="L2" s="89"/>
      <c r="M2" s="23"/>
      <c r="N2" s="89"/>
      <c r="O2" s="23"/>
      <c r="P2" s="89"/>
      <c r="Q2" s="23"/>
      <c r="R2" s="89"/>
      <c r="S2" s="23"/>
      <c r="T2" s="89"/>
      <c r="U2" s="23"/>
      <c r="V2" s="23"/>
      <c r="W2" s="23"/>
      <c r="X2" s="23"/>
      <c r="Y2" s="23"/>
      <c r="Z2" s="86" t="s">
        <v>325</v>
      </c>
      <c r="AA2" s="23"/>
      <c r="AB2" s="23"/>
      <c r="AC2" s="23"/>
      <c r="AD2" s="23"/>
    </row>
    <row r="3" spans="1:30" ht="15" customHeight="1" x14ac:dyDescent="0.25">
      <c r="C3" s="149" t="s">
        <v>189</v>
      </c>
      <c r="D3" s="149"/>
      <c r="E3" s="149"/>
      <c r="F3" s="149"/>
      <c r="G3" s="23"/>
      <c r="H3" s="149" t="s">
        <v>6</v>
      </c>
      <c r="I3" s="149"/>
      <c r="J3" s="149"/>
      <c r="K3" s="149"/>
      <c r="L3" s="149"/>
      <c r="M3" s="23"/>
      <c r="N3" s="145" t="s">
        <v>208</v>
      </c>
      <c r="O3" s="23"/>
      <c r="P3" s="92" t="s">
        <v>209</v>
      </c>
      <c r="Q3" s="23"/>
      <c r="R3" s="145" t="s">
        <v>221</v>
      </c>
      <c r="S3" s="145"/>
      <c r="T3" s="145"/>
      <c r="U3" s="23"/>
      <c r="V3" s="89" t="s">
        <v>43</v>
      </c>
      <c r="W3" s="23"/>
      <c r="X3" s="89" t="s">
        <v>43</v>
      </c>
      <c r="Y3" s="23"/>
      <c r="Z3" s="89" t="s">
        <v>326</v>
      </c>
      <c r="AA3" s="23"/>
      <c r="AB3" s="23"/>
      <c r="AC3" s="23"/>
      <c r="AD3" s="23"/>
    </row>
    <row r="4" spans="1:30" ht="15" customHeight="1" x14ac:dyDescent="0.25">
      <c r="C4" s="149"/>
      <c r="D4" s="149"/>
      <c r="E4" s="149"/>
      <c r="F4" s="149"/>
      <c r="G4" s="23"/>
      <c r="H4" s="105" t="s">
        <v>194</v>
      </c>
      <c r="I4" s="105"/>
      <c r="J4" s="23"/>
      <c r="K4" s="105" t="s">
        <v>5</v>
      </c>
      <c r="L4" s="105"/>
      <c r="M4" s="23"/>
      <c r="N4" s="145"/>
      <c r="O4" s="23"/>
      <c r="P4" s="92" t="s">
        <v>240</v>
      </c>
      <c r="Q4" s="23"/>
      <c r="R4" s="145"/>
      <c r="S4" s="145"/>
      <c r="T4" s="145"/>
      <c r="U4" s="23"/>
      <c r="V4" s="89" t="s">
        <v>44</v>
      </c>
      <c r="W4" s="23"/>
      <c r="X4" s="89" t="s">
        <v>45</v>
      </c>
      <c r="Y4" s="23"/>
      <c r="Z4" s="89" t="s">
        <v>45</v>
      </c>
      <c r="AA4" s="23"/>
      <c r="AB4" s="23"/>
      <c r="AC4" s="23"/>
      <c r="AD4" s="23"/>
    </row>
    <row r="5" spans="1:30" ht="5.0999999999999996" customHeight="1" thickBot="1" x14ac:dyDescent="0.3">
      <c r="C5" s="89"/>
      <c r="D5" s="89"/>
      <c r="E5" s="89"/>
      <c r="F5" s="89"/>
      <c r="G5" s="23"/>
      <c r="H5" s="105"/>
      <c r="I5" s="105"/>
      <c r="J5" s="23"/>
      <c r="K5" s="105"/>
      <c r="L5" s="105"/>
      <c r="M5" s="23"/>
      <c r="N5" s="89"/>
      <c r="O5" s="23"/>
      <c r="P5" s="89"/>
      <c r="Q5" s="23"/>
      <c r="R5" s="89"/>
      <c r="S5" s="23"/>
      <c r="T5" s="89"/>
      <c r="U5" s="23"/>
      <c r="V5" s="59"/>
      <c r="W5" s="23"/>
      <c r="X5" s="59"/>
      <c r="Y5" s="23"/>
      <c r="Z5" s="59"/>
      <c r="AA5" s="23"/>
      <c r="AB5" s="78"/>
      <c r="AC5" s="78"/>
      <c r="AD5" s="78"/>
    </row>
    <row r="6" spans="1:30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G6" s="23"/>
      <c r="H6" s="133" t="str">
        <f>+'Lead Sheet (R)'!M6:M8</f>
        <v>Vince Polistina</v>
      </c>
      <c r="I6" s="139" t="str">
        <f>+'Lead Sheet (R)'!N6:N8</f>
        <v>Seth Grossman</v>
      </c>
      <c r="J6" s="23"/>
      <c r="K6" s="133" t="str">
        <f>+'Lead Sheet (R)'!P6:P8</f>
        <v>Don Guardian</v>
      </c>
      <c r="L6" s="139" t="str">
        <f>+'Lead Sheet (R)'!Q6:Q8</f>
        <v>Claire Swift</v>
      </c>
      <c r="M6" s="23"/>
      <c r="N6" s="107" t="str">
        <f>+'Lead Sheet (R)'!AC6:AC8</f>
        <v>Joseph J. Giralo</v>
      </c>
      <c r="O6" s="23"/>
      <c r="P6" s="107" t="str">
        <f>+'Lead Sheet (R)'!AE6:AE8</f>
        <v>Frank X. Balles</v>
      </c>
      <c r="Q6" s="23"/>
      <c r="R6" s="107" t="str">
        <f>+'Lead Sheet (R)'!AK6:AK8</f>
        <v>Robert Croce</v>
      </c>
      <c r="S6" s="23"/>
      <c r="T6" s="107" t="str">
        <f>+'Lead Sheet (R)'!AM6:AM8</f>
        <v>Cynthia Balles</v>
      </c>
      <c r="U6" s="23"/>
      <c r="V6" s="110" t="s">
        <v>255</v>
      </c>
      <c r="W6" s="23"/>
      <c r="X6" s="110" t="s">
        <v>255</v>
      </c>
      <c r="Y6" s="23"/>
      <c r="Z6" s="110" t="s">
        <v>255</v>
      </c>
      <c r="AA6" s="23"/>
      <c r="AB6" s="127" t="s">
        <v>224</v>
      </c>
      <c r="AC6" s="120" t="s">
        <v>225</v>
      </c>
      <c r="AD6" s="124" t="s">
        <v>226</v>
      </c>
    </row>
    <row r="7" spans="1:30" x14ac:dyDescent="0.25">
      <c r="C7" s="134"/>
      <c r="D7" s="137"/>
      <c r="E7" s="137"/>
      <c r="F7" s="140"/>
      <c r="G7" s="23"/>
      <c r="H7" s="134"/>
      <c r="I7" s="140"/>
      <c r="J7" s="23"/>
      <c r="K7" s="134"/>
      <c r="L7" s="140"/>
      <c r="M7" s="23"/>
      <c r="N7" s="108"/>
      <c r="O7" s="23"/>
      <c r="P7" s="108"/>
      <c r="Q7" s="23"/>
      <c r="R7" s="108"/>
      <c r="S7" s="23"/>
      <c r="T7" s="108"/>
      <c r="U7" s="23"/>
      <c r="V7" s="111"/>
      <c r="W7" s="23"/>
      <c r="X7" s="111"/>
      <c r="Y7" s="23"/>
      <c r="Z7" s="111"/>
      <c r="AA7" s="23"/>
      <c r="AB7" s="128"/>
      <c r="AC7" s="121"/>
      <c r="AD7" s="125"/>
    </row>
    <row r="8" spans="1:30" ht="15.75" thickBot="1" x14ac:dyDescent="0.3">
      <c r="C8" s="135"/>
      <c r="D8" s="138"/>
      <c r="E8" s="138"/>
      <c r="F8" s="141"/>
      <c r="G8" s="23"/>
      <c r="H8" s="135"/>
      <c r="I8" s="141"/>
      <c r="J8" s="23"/>
      <c r="K8" s="135"/>
      <c r="L8" s="141"/>
      <c r="M8" s="23"/>
      <c r="N8" s="109"/>
      <c r="O8" s="23"/>
      <c r="P8" s="109"/>
      <c r="Q8" s="23"/>
      <c r="R8" s="109"/>
      <c r="S8" s="23"/>
      <c r="T8" s="109"/>
      <c r="U8" s="23"/>
      <c r="V8" s="112"/>
      <c r="W8" s="23"/>
      <c r="X8" s="112"/>
      <c r="Y8" s="23"/>
      <c r="Z8" s="112"/>
      <c r="AA8" s="23"/>
      <c r="AB8" s="129"/>
      <c r="AC8" s="122"/>
      <c r="AD8" s="126"/>
    </row>
    <row r="9" spans="1:30" ht="5.0999999999999996" customHeight="1" x14ac:dyDescent="0.25">
      <c r="C9" s="13"/>
      <c r="D9" s="13"/>
      <c r="E9" s="13"/>
      <c r="F9" s="13"/>
      <c r="H9" s="13"/>
      <c r="I9" s="13"/>
      <c r="K9" s="13"/>
      <c r="L9" s="13"/>
      <c r="N9" s="13"/>
      <c r="P9" s="13"/>
      <c r="R9" s="13"/>
      <c r="T9" s="13"/>
      <c r="V9" s="13"/>
      <c r="X9" s="13"/>
      <c r="Z9" s="13"/>
      <c r="AB9" s="12"/>
      <c r="AC9" s="12"/>
      <c r="AD9" s="12"/>
    </row>
    <row r="10" spans="1:30" x14ac:dyDescent="0.25">
      <c r="A10" t="s">
        <v>165</v>
      </c>
      <c r="B10" s="23"/>
      <c r="C10" s="8">
        <v>10</v>
      </c>
      <c r="D10" s="8">
        <v>1</v>
      </c>
      <c r="E10" s="8">
        <v>2</v>
      </c>
      <c r="F10" s="8">
        <v>6</v>
      </c>
      <c r="G10" s="23"/>
      <c r="H10" s="8">
        <v>9</v>
      </c>
      <c r="I10" s="8">
        <v>6</v>
      </c>
      <c r="J10" s="23"/>
      <c r="K10" s="8">
        <v>12</v>
      </c>
      <c r="L10" s="8">
        <v>12</v>
      </c>
      <c r="M10" s="23"/>
      <c r="N10" s="8">
        <v>13</v>
      </c>
      <c r="O10" s="23"/>
      <c r="P10" s="8">
        <v>13</v>
      </c>
      <c r="Q10" s="23"/>
      <c r="R10" s="8">
        <v>12</v>
      </c>
      <c r="S10" s="23"/>
      <c r="T10" s="8">
        <v>13</v>
      </c>
      <c r="U10" s="23"/>
      <c r="V10" s="8"/>
      <c r="W10" s="23"/>
      <c r="X10" s="8"/>
      <c r="Y10" s="23"/>
      <c r="Z10" s="8"/>
      <c r="AA10" s="23"/>
      <c r="AB10" s="8">
        <v>19</v>
      </c>
      <c r="AC10" s="130">
        <v>10</v>
      </c>
      <c r="AD10" s="130">
        <v>3</v>
      </c>
    </row>
    <row r="11" spans="1:30" x14ac:dyDescent="0.25">
      <c r="A11" t="s">
        <v>166</v>
      </c>
      <c r="B11" s="23"/>
      <c r="C11" s="8">
        <v>7</v>
      </c>
      <c r="D11" s="8">
        <v>1</v>
      </c>
      <c r="E11" s="8">
        <v>0</v>
      </c>
      <c r="F11" s="8">
        <v>2</v>
      </c>
      <c r="G11" s="23"/>
      <c r="H11" s="8">
        <v>8</v>
      </c>
      <c r="I11" s="8">
        <v>1</v>
      </c>
      <c r="J11" s="23"/>
      <c r="K11" s="8">
        <v>8</v>
      </c>
      <c r="L11" s="8">
        <v>9</v>
      </c>
      <c r="M11" s="23"/>
      <c r="N11" s="8">
        <v>9</v>
      </c>
      <c r="O11" s="23"/>
      <c r="P11" s="8">
        <v>10</v>
      </c>
      <c r="Q11" s="23"/>
      <c r="R11" s="8">
        <v>9</v>
      </c>
      <c r="S11" s="23"/>
      <c r="T11" s="8">
        <v>10</v>
      </c>
      <c r="U11" s="23"/>
      <c r="V11" s="8"/>
      <c r="W11" s="23"/>
      <c r="X11" s="8"/>
      <c r="Y11" s="23"/>
      <c r="Z11" s="8"/>
      <c r="AA11" s="23"/>
      <c r="AB11" s="8">
        <v>11</v>
      </c>
      <c r="AC11" s="131"/>
      <c r="AD11" s="131"/>
    </row>
    <row r="12" spans="1:30" x14ac:dyDescent="0.25">
      <c r="A12" t="s">
        <v>167</v>
      </c>
      <c r="B12" s="23"/>
      <c r="C12" s="8">
        <v>7</v>
      </c>
      <c r="D12" s="8">
        <v>0</v>
      </c>
      <c r="E12" s="8">
        <v>0</v>
      </c>
      <c r="F12" s="8">
        <v>7</v>
      </c>
      <c r="G12" s="23"/>
      <c r="H12" s="8">
        <v>5</v>
      </c>
      <c r="I12" s="8">
        <v>8</v>
      </c>
      <c r="J12" s="23"/>
      <c r="K12" s="8">
        <v>10</v>
      </c>
      <c r="L12" s="8">
        <v>12</v>
      </c>
      <c r="M12" s="23"/>
      <c r="N12" s="8">
        <v>10</v>
      </c>
      <c r="O12" s="23"/>
      <c r="P12" s="8">
        <v>12</v>
      </c>
      <c r="Q12" s="23"/>
      <c r="R12" s="8">
        <v>10</v>
      </c>
      <c r="S12" s="23"/>
      <c r="T12" s="8">
        <v>11</v>
      </c>
      <c r="U12" s="23"/>
      <c r="V12" s="8"/>
      <c r="W12" s="23"/>
      <c r="X12" s="8"/>
      <c r="Y12" s="23"/>
      <c r="Z12" s="8"/>
      <c r="AA12" s="23"/>
      <c r="AB12" s="8">
        <v>15</v>
      </c>
      <c r="AC12" s="131"/>
      <c r="AD12" s="131"/>
    </row>
    <row r="13" spans="1:30" x14ac:dyDescent="0.25">
      <c r="A13" t="s">
        <v>168</v>
      </c>
      <c r="B13" s="23"/>
      <c r="C13" s="8">
        <v>5</v>
      </c>
      <c r="D13" s="8">
        <v>0</v>
      </c>
      <c r="E13" s="8">
        <v>2</v>
      </c>
      <c r="F13" s="8">
        <v>3</v>
      </c>
      <c r="G13" s="23"/>
      <c r="H13" s="8">
        <v>5</v>
      </c>
      <c r="I13" s="8">
        <v>4</v>
      </c>
      <c r="J13" s="23"/>
      <c r="K13" s="8">
        <v>7</v>
      </c>
      <c r="L13" s="8">
        <v>8</v>
      </c>
      <c r="M13" s="23"/>
      <c r="N13" s="8">
        <v>9</v>
      </c>
      <c r="O13" s="23"/>
      <c r="P13" s="8">
        <v>8</v>
      </c>
      <c r="Q13" s="23"/>
      <c r="R13" s="8">
        <v>9</v>
      </c>
      <c r="S13" s="23"/>
      <c r="T13" s="8">
        <v>9</v>
      </c>
      <c r="U13" s="23"/>
      <c r="V13" s="8"/>
      <c r="W13" s="23"/>
      <c r="X13" s="8"/>
      <c r="Y13" s="23"/>
      <c r="Z13" s="8"/>
      <c r="AA13" s="23"/>
      <c r="AB13" s="8">
        <v>10</v>
      </c>
      <c r="AC13" s="132"/>
      <c r="AD13" s="132"/>
    </row>
    <row r="14" spans="1:30" x14ac:dyDescent="0.25">
      <c r="A14" t="s">
        <v>169</v>
      </c>
      <c r="B14" s="23"/>
      <c r="C14" s="8">
        <v>1</v>
      </c>
      <c r="D14" s="8">
        <v>1</v>
      </c>
      <c r="E14" s="8">
        <v>0</v>
      </c>
      <c r="F14" s="8">
        <v>0</v>
      </c>
      <c r="G14" s="23"/>
      <c r="H14" s="8">
        <v>1</v>
      </c>
      <c r="I14" s="8">
        <v>0</v>
      </c>
      <c r="J14" s="23"/>
      <c r="K14" s="8">
        <v>1</v>
      </c>
      <c r="L14" s="8">
        <v>1</v>
      </c>
      <c r="M14" s="23"/>
      <c r="N14" s="8">
        <v>2</v>
      </c>
      <c r="O14" s="23"/>
      <c r="P14" s="8">
        <v>2</v>
      </c>
      <c r="Q14" s="23"/>
      <c r="R14" s="8">
        <v>2</v>
      </c>
      <c r="S14" s="23"/>
      <c r="T14" s="8">
        <v>1</v>
      </c>
      <c r="U14" s="23"/>
      <c r="V14" s="8"/>
      <c r="W14" s="23"/>
      <c r="X14" s="8"/>
      <c r="Y14" s="23"/>
      <c r="Z14" s="8"/>
      <c r="AA14" s="23"/>
      <c r="AB14" s="8">
        <v>3</v>
      </c>
      <c r="AC14" s="130">
        <v>18</v>
      </c>
      <c r="AD14" s="130">
        <v>3</v>
      </c>
    </row>
    <row r="15" spans="1:30" x14ac:dyDescent="0.25">
      <c r="A15" t="s">
        <v>170</v>
      </c>
      <c r="B15" s="23"/>
      <c r="C15" s="8">
        <v>4</v>
      </c>
      <c r="D15" s="8">
        <v>0</v>
      </c>
      <c r="E15" s="8">
        <v>0</v>
      </c>
      <c r="F15" s="8">
        <v>2</v>
      </c>
      <c r="G15" s="23"/>
      <c r="H15" s="8">
        <v>3</v>
      </c>
      <c r="I15" s="8">
        <v>2</v>
      </c>
      <c r="J15" s="23"/>
      <c r="K15" s="8">
        <v>6</v>
      </c>
      <c r="L15" s="8">
        <v>5</v>
      </c>
      <c r="M15" s="23"/>
      <c r="N15" s="8">
        <v>6</v>
      </c>
      <c r="O15" s="23"/>
      <c r="P15" s="8">
        <v>6</v>
      </c>
      <c r="Q15" s="23"/>
      <c r="R15" s="8">
        <v>5</v>
      </c>
      <c r="S15" s="23"/>
      <c r="T15" s="8">
        <v>5</v>
      </c>
      <c r="U15" s="23"/>
      <c r="V15" s="8"/>
      <c r="W15" s="23"/>
      <c r="X15" s="8"/>
      <c r="Y15" s="23"/>
      <c r="Z15" s="8"/>
      <c r="AA15" s="23"/>
      <c r="AB15" s="8">
        <v>6</v>
      </c>
      <c r="AC15" s="131"/>
      <c r="AD15" s="131"/>
    </row>
    <row r="16" spans="1:30" x14ac:dyDescent="0.25">
      <c r="A16" t="s">
        <v>171</v>
      </c>
      <c r="B16" s="23"/>
      <c r="C16" s="8">
        <v>2</v>
      </c>
      <c r="D16" s="8">
        <v>1</v>
      </c>
      <c r="E16" s="8">
        <v>0</v>
      </c>
      <c r="F16" s="8">
        <v>0</v>
      </c>
      <c r="G16" s="23"/>
      <c r="H16" s="8">
        <v>2</v>
      </c>
      <c r="I16" s="8">
        <v>0</v>
      </c>
      <c r="J16" s="23"/>
      <c r="K16" s="8">
        <v>2</v>
      </c>
      <c r="L16" s="8">
        <v>2</v>
      </c>
      <c r="M16" s="23"/>
      <c r="N16" s="8">
        <v>2</v>
      </c>
      <c r="O16" s="23"/>
      <c r="P16" s="8">
        <v>2</v>
      </c>
      <c r="Q16" s="23"/>
      <c r="R16" s="8">
        <v>2</v>
      </c>
      <c r="S16" s="23"/>
      <c r="T16" s="8">
        <v>3</v>
      </c>
      <c r="U16" s="23"/>
      <c r="V16" s="8"/>
      <c r="W16" s="23"/>
      <c r="X16" s="8"/>
      <c r="Y16" s="23"/>
      <c r="Z16" s="8"/>
      <c r="AA16" s="23"/>
      <c r="AB16" s="8">
        <v>4</v>
      </c>
      <c r="AC16" s="131"/>
      <c r="AD16" s="131"/>
    </row>
    <row r="17" spans="1:30" x14ac:dyDescent="0.25">
      <c r="A17" t="s">
        <v>172</v>
      </c>
      <c r="B17" s="23"/>
      <c r="C17" s="8">
        <v>3</v>
      </c>
      <c r="D17" s="8">
        <v>0</v>
      </c>
      <c r="E17" s="8">
        <v>2</v>
      </c>
      <c r="F17" s="8">
        <v>5</v>
      </c>
      <c r="G17" s="23"/>
      <c r="H17" s="8">
        <v>4</v>
      </c>
      <c r="I17" s="8">
        <v>6</v>
      </c>
      <c r="J17" s="23"/>
      <c r="K17" s="8">
        <v>8</v>
      </c>
      <c r="L17" s="8">
        <v>9</v>
      </c>
      <c r="M17" s="23"/>
      <c r="N17" s="8">
        <v>8</v>
      </c>
      <c r="O17" s="23"/>
      <c r="P17" s="8">
        <v>9</v>
      </c>
      <c r="Q17" s="23"/>
      <c r="R17" s="8">
        <v>8</v>
      </c>
      <c r="S17" s="23"/>
      <c r="T17" s="8">
        <v>9</v>
      </c>
      <c r="U17" s="23"/>
      <c r="V17" s="8"/>
      <c r="W17" s="23"/>
      <c r="X17" s="8"/>
      <c r="Y17" s="23"/>
      <c r="Z17" s="8"/>
      <c r="AA17" s="23"/>
      <c r="AB17" s="8">
        <v>11</v>
      </c>
      <c r="AC17" s="132"/>
      <c r="AD17" s="132"/>
    </row>
    <row r="18" spans="1:30" ht="15.75" thickBot="1" x14ac:dyDescent="0.3"/>
    <row r="19" spans="1:30" ht="15.75" thickBot="1" x14ac:dyDescent="0.3">
      <c r="A19" s="16" t="s">
        <v>30</v>
      </c>
      <c r="B19" s="7"/>
      <c r="C19" s="10">
        <f>+SUM(C10:C17)</f>
        <v>39</v>
      </c>
      <c r="D19" s="10">
        <f t="shared" ref="D19:T19" si="0">+SUM(D10:D17)</f>
        <v>4</v>
      </c>
      <c r="E19" s="10">
        <f t="shared" si="0"/>
        <v>6</v>
      </c>
      <c r="F19" s="10">
        <f t="shared" si="0"/>
        <v>25</v>
      </c>
      <c r="H19" s="10">
        <f t="shared" si="0"/>
        <v>37</v>
      </c>
      <c r="I19" s="10">
        <f t="shared" si="0"/>
        <v>27</v>
      </c>
      <c r="K19" s="10">
        <f t="shared" si="0"/>
        <v>54</v>
      </c>
      <c r="L19" s="10">
        <f t="shared" si="0"/>
        <v>58</v>
      </c>
      <c r="N19" s="10">
        <f t="shared" si="0"/>
        <v>59</v>
      </c>
      <c r="P19" s="10">
        <f t="shared" si="0"/>
        <v>62</v>
      </c>
      <c r="R19" s="10">
        <f t="shared" si="0"/>
        <v>57</v>
      </c>
      <c r="T19" s="10">
        <f t="shared" si="0"/>
        <v>61</v>
      </c>
      <c r="V19" s="10">
        <f t="shared" ref="V19:Z19" si="1">+SUM(V10:V17)</f>
        <v>0</v>
      </c>
      <c r="X19" s="10">
        <f t="shared" si="1"/>
        <v>0</v>
      </c>
      <c r="Z19" s="10">
        <f t="shared" si="1"/>
        <v>0</v>
      </c>
      <c r="AB19" s="10">
        <f>+SUM(AB10:AB17)</f>
        <v>79</v>
      </c>
      <c r="AC19" s="10">
        <f>+SUM(AC10:AC17)</f>
        <v>28</v>
      </c>
      <c r="AD19" s="10">
        <f>+SUM(AD10:AD17)</f>
        <v>6</v>
      </c>
    </row>
    <row r="20" spans="1:30" x14ac:dyDescent="0.25">
      <c r="A20" s="17" t="s">
        <v>31</v>
      </c>
      <c r="B20" s="7"/>
      <c r="C20" s="26">
        <v>15</v>
      </c>
      <c r="D20" s="26">
        <v>0</v>
      </c>
      <c r="E20" s="26">
        <v>3</v>
      </c>
      <c r="F20" s="26">
        <v>6</v>
      </c>
      <c r="H20" s="26">
        <v>13</v>
      </c>
      <c r="I20" s="26">
        <v>11</v>
      </c>
      <c r="K20" s="26">
        <v>24</v>
      </c>
      <c r="L20" s="26">
        <v>24</v>
      </c>
      <c r="N20" s="26">
        <v>25</v>
      </c>
      <c r="P20" s="26">
        <v>25</v>
      </c>
      <c r="R20" s="26">
        <v>25</v>
      </c>
      <c r="S20" s="101" t="s">
        <v>338</v>
      </c>
      <c r="T20" s="26">
        <v>24</v>
      </c>
      <c r="V20" s="26"/>
      <c r="X20" s="26"/>
      <c r="Z20" s="26"/>
    </row>
    <row r="21" spans="1:30" ht="15.75" thickBot="1" x14ac:dyDescent="0.3">
      <c r="A21" s="18" t="s">
        <v>32</v>
      </c>
      <c r="B21" s="7"/>
      <c r="C21" s="27">
        <v>3</v>
      </c>
      <c r="D21" s="27">
        <v>0</v>
      </c>
      <c r="E21" s="27">
        <v>2</v>
      </c>
      <c r="F21" s="27">
        <v>1</v>
      </c>
      <c r="H21" s="27">
        <v>0</v>
      </c>
      <c r="I21" s="27">
        <v>5</v>
      </c>
      <c r="K21" s="27">
        <v>3</v>
      </c>
      <c r="L21" s="27">
        <v>5</v>
      </c>
      <c r="N21" s="27">
        <v>4</v>
      </c>
      <c r="P21" s="27">
        <v>5</v>
      </c>
      <c r="R21" s="27">
        <v>4</v>
      </c>
      <c r="T21" s="27">
        <v>5</v>
      </c>
      <c r="V21" s="27"/>
      <c r="X21" s="27"/>
      <c r="Z21" s="27"/>
    </row>
    <row r="22" spans="1:30" ht="15.75" thickBot="1" x14ac:dyDescent="0.3">
      <c r="A22" s="16" t="s">
        <v>34</v>
      </c>
      <c r="B22" s="7"/>
      <c r="C22" s="10">
        <f>+SUM(C19:C21)</f>
        <v>57</v>
      </c>
      <c r="D22" s="10">
        <f>+SUM(D19:D21)</f>
        <v>4</v>
      </c>
      <c r="E22" s="10">
        <f>+SUM(E19:E21)</f>
        <v>11</v>
      </c>
      <c r="F22" s="10">
        <f>+SUM(F19:F21)</f>
        <v>32</v>
      </c>
      <c r="H22" s="10">
        <f>+SUM(H19:H21)</f>
        <v>50</v>
      </c>
      <c r="I22" s="10">
        <f>+SUM(I19:I21)</f>
        <v>43</v>
      </c>
      <c r="K22" s="10">
        <f>+SUM(K19:K21)</f>
        <v>81</v>
      </c>
      <c r="L22" s="10">
        <f>+SUM(L19:L21)</f>
        <v>87</v>
      </c>
      <c r="N22" s="10">
        <f>+SUM(N19:N21)</f>
        <v>88</v>
      </c>
      <c r="P22" s="10">
        <f>+SUM(P19:P21)</f>
        <v>92</v>
      </c>
      <c r="R22" s="10">
        <f>+SUM(R19:R21)</f>
        <v>86</v>
      </c>
      <c r="T22" s="10">
        <f>+SUM(T19:T21)</f>
        <v>90</v>
      </c>
      <c r="V22" s="10">
        <f>+SUM(V19:V21)</f>
        <v>0</v>
      </c>
      <c r="X22" s="10">
        <f>+SUM(X19:X21)</f>
        <v>0</v>
      </c>
      <c r="Z22" s="10">
        <f>+SUM(Z19:Z21)</f>
        <v>0</v>
      </c>
    </row>
  </sheetData>
  <mergeCells count="28">
    <mergeCell ref="AD14:AD17"/>
    <mergeCell ref="AC14:AC17"/>
    <mergeCell ref="AD10:AD13"/>
    <mergeCell ref="AC10:AC13"/>
    <mergeCell ref="R3:T4"/>
    <mergeCell ref="AD6:AD8"/>
    <mergeCell ref="X6:X8"/>
    <mergeCell ref="AB6:AB8"/>
    <mergeCell ref="AC6:AC8"/>
    <mergeCell ref="K6:K8"/>
    <mergeCell ref="Z6:Z8"/>
    <mergeCell ref="V6:V8"/>
    <mergeCell ref="P6:P8"/>
    <mergeCell ref="R6:R8"/>
    <mergeCell ref="L6:L8"/>
    <mergeCell ref="N6:N8"/>
    <mergeCell ref="T6:T8"/>
    <mergeCell ref="C3:F4"/>
    <mergeCell ref="H3:L3"/>
    <mergeCell ref="N3:N4"/>
    <mergeCell ref="H4:I5"/>
    <mergeCell ref="K4:L5"/>
    <mergeCell ref="I6:I8"/>
    <mergeCell ref="C6:C8"/>
    <mergeCell ref="D6:D8"/>
    <mergeCell ref="E6:E8"/>
    <mergeCell ref="F6:F8"/>
    <mergeCell ref="H6:H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0.5703125" bestFit="1" customWidth="1"/>
    <col min="2" max="2" width="1.5703125" customWidth="1"/>
    <col min="3" max="3" width="8.7109375" customWidth="1"/>
    <col min="4" max="6" width="8.7109375" style="101" customWidth="1"/>
    <col min="7" max="7" width="1.5703125" style="101" customWidth="1"/>
    <col min="8" max="8" width="12.140625" style="101" customWidth="1"/>
    <col min="9" max="9" width="1.5703125" style="101" customWidth="1"/>
    <col min="10" max="11" width="8.7109375" style="101" customWidth="1"/>
    <col min="12" max="12" width="1.5703125" style="101" customWidth="1"/>
    <col min="13" max="13" width="8.7109375" style="101" customWidth="1"/>
    <col min="14" max="14" width="1.5703125" style="101" customWidth="1"/>
    <col min="15" max="15" width="8.7109375" style="101" customWidth="1"/>
    <col min="16" max="16" width="1.5703125" style="101" customWidth="1"/>
    <col min="17" max="17" width="8.7109375" style="101" customWidth="1"/>
    <col min="18" max="18" width="1.5703125" style="101" customWidth="1"/>
    <col min="19" max="19" width="8.7109375" style="101" customWidth="1"/>
    <col min="20" max="20" width="1.5703125" style="101" customWidth="1"/>
    <col min="21" max="21" width="9.7109375" customWidth="1"/>
    <col min="22" max="22" width="1.7109375" customWidth="1"/>
    <col min="23" max="23" width="9.7109375" customWidth="1"/>
    <col min="24" max="24" width="1.7109375" customWidth="1"/>
    <col min="25" max="25" width="8.7109375" customWidth="1"/>
    <col min="26" max="26" width="1.7109375" customWidth="1"/>
    <col min="27" max="27" width="9.7109375" customWidth="1"/>
    <col min="28" max="28" width="8.5703125" customWidth="1"/>
    <col min="29" max="29" width="11.140625" customWidth="1"/>
    <col min="30" max="30" width="8.140625" customWidth="1"/>
  </cols>
  <sheetData>
    <row r="1" spans="1:30" ht="15.75" customHeight="1" x14ac:dyDescent="0.25">
      <c r="AA1" s="23"/>
      <c r="AB1" s="23"/>
      <c r="AC1" s="23"/>
      <c r="AD1" s="23"/>
    </row>
    <row r="2" spans="1:30" ht="15.75" customHeight="1" x14ac:dyDescent="0.25">
      <c r="C2" s="89"/>
      <c r="D2" s="89"/>
      <c r="E2" s="89"/>
      <c r="F2" s="89"/>
      <c r="H2" s="149" t="s">
        <v>35</v>
      </c>
      <c r="I2" s="149"/>
      <c r="J2" s="149"/>
      <c r="K2" s="149"/>
      <c r="M2" s="89"/>
      <c r="O2" s="89"/>
      <c r="Q2" s="89"/>
      <c r="S2" s="89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ht="15.75" customHeight="1" x14ac:dyDescent="0.25">
      <c r="C3" s="149" t="s">
        <v>189</v>
      </c>
      <c r="D3" s="149"/>
      <c r="E3" s="149"/>
      <c r="F3" s="149"/>
      <c r="H3" s="144" t="s">
        <v>194</v>
      </c>
      <c r="J3" s="105" t="s">
        <v>5</v>
      </c>
      <c r="K3" s="105"/>
      <c r="M3" s="145" t="s">
        <v>208</v>
      </c>
      <c r="O3" s="92" t="s">
        <v>209</v>
      </c>
      <c r="Q3" s="145" t="s">
        <v>221</v>
      </c>
      <c r="R3" s="145"/>
      <c r="S3" s="145"/>
      <c r="U3" s="23"/>
      <c r="V3" s="23"/>
      <c r="W3" s="80" t="s">
        <v>43</v>
      </c>
      <c r="X3" s="23"/>
      <c r="Y3" s="80" t="s">
        <v>43</v>
      </c>
      <c r="Z3" s="23"/>
      <c r="AA3" s="23"/>
      <c r="AB3" s="23"/>
      <c r="AC3" s="23"/>
      <c r="AD3" s="23"/>
    </row>
    <row r="4" spans="1:30" ht="15" customHeight="1" x14ac:dyDescent="0.25">
      <c r="C4" s="149"/>
      <c r="D4" s="149"/>
      <c r="E4" s="149"/>
      <c r="F4" s="149"/>
      <c r="H4" s="144"/>
      <c r="J4" s="105"/>
      <c r="K4" s="105"/>
      <c r="M4" s="145"/>
      <c r="O4" s="92" t="s">
        <v>240</v>
      </c>
      <c r="Q4" s="145"/>
      <c r="R4" s="145"/>
      <c r="S4" s="145"/>
      <c r="U4" s="80" t="s">
        <v>42</v>
      </c>
      <c r="V4" s="5"/>
      <c r="W4" s="80" t="s">
        <v>44</v>
      </c>
      <c r="X4" s="5"/>
      <c r="Y4" s="80" t="s">
        <v>45</v>
      </c>
      <c r="Z4" s="23"/>
      <c r="AA4" s="23"/>
      <c r="AB4" s="23"/>
      <c r="AC4" s="23"/>
      <c r="AD4" s="23"/>
    </row>
    <row r="5" spans="1:30" ht="5.0999999999999996" customHeight="1" thickBot="1" x14ac:dyDescent="0.3">
      <c r="C5" s="89"/>
      <c r="D5" s="89"/>
      <c r="E5" s="89"/>
      <c r="F5" s="89"/>
      <c r="H5" s="89"/>
      <c r="J5" s="89"/>
      <c r="K5" s="89"/>
      <c r="M5" s="89"/>
      <c r="O5" s="89"/>
      <c r="Q5" s="89"/>
      <c r="S5" s="89"/>
      <c r="U5" s="59"/>
      <c r="V5" s="23"/>
      <c r="W5" s="59"/>
      <c r="X5" s="23"/>
      <c r="Y5" s="59"/>
      <c r="Z5" s="23"/>
      <c r="AA5" s="78"/>
      <c r="AB5" s="78"/>
      <c r="AC5" s="78"/>
      <c r="AD5" s="78"/>
    </row>
    <row r="6" spans="1:30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H6" s="107" t="str">
        <f>+'Lead Sheet (R)'!X6:X8</f>
        <v>Christopher J. Connors</v>
      </c>
      <c r="J6" s="133" t="str">
        <f>+'Lead Sheet (R)'!Z6:Z8</f>
        <v>Brian E. Rumpf</v>
      </c>
      <c r="K6" s="139" t="str">
        <f>+'Lead Sheet (R)'!AA6:AA8</f>
        <v>Dianne C. Gove</v>
      </c>
      <c r="M6" s="107" t="str">
        <f>+'Lead Sheet (R)'!AC6:AC8</f>
        <v>Joseph J. Giralo</v>
      </c>
      <c r="O6" s="107" t="str">
        <f>+'Lead Sheet (R)'!AE6:AE8</f>
        <v>Frank X. Balles</v>
      </c>
      <c r="Q6" s="107" t="str">
        <f>+'Lead Sheet (R)'!AK6:AK8</f>
        <v>Robert Croce</v>
      </c>
      <c r="S6" s="107" t="str">
        <f>+'Lead Sheet (R)'!AM6:AM8</f>
        <v>Cynthia Balles</v>
      </c>
      <c r="U6" s="107" t="s">
        <v>354</v>
      </c>
      <c r="V6" s="23"/>
      <c r="W6" s="107" t="s">
        <v>333</v>
      </c>
      <c r="X6" s="23"/>
      <c r="Y6" s="107" t="s">
        <v>334</v>
      </c>
      <c r="Z6" s="23"/>
      <c r="AA6" s="127" t="s">
        <v>224</v>
      </c>
      <c r="AB6" s="120" t="s">
        <v>225</v>
      </c>
      <c r="AC6" s="120" t="s">
        <v>226</v>
      </c>
      <c r="AD6" s="124" t="s">
        <v>227</v>
      </c>
    </row>
    <row r="7" spans="1:30" x14ac:dyDescent="0.25">
      <c r="C7" s="134"/>
      <c r="D7" s="137"/>
      <c r="E7" s="137"/>
      <c r="F7" s="140"/>
      <c r="H7" s="108"/>
      <c r="J7" s="134"/>
      <c r="K7" s="140"/>
      <c r="M7" s="108"/>
      <c r="O7" s="108"/>
      <c r="Q7" s="108"/>
      <c r="S7" s="108"/>
      <c r="U7" s="108"/>
      <c r="V7" s="23"/>
      <c r="W7" s="108"/>
      <c r="X7" s="23"/>
      <c r="Y7" s="108"/>
      <c r="Z7" s="23"/>
      <c r="AA7" s="128"/>
      <c r="AB7" s="121"/>
      <c r="AC7" s="121"/>
      <c r="AD7" s="125"/>
    </row>
    <row r="8" spans="1:30" ht="15.75" thickBot="1" x14ac:dyDescent="0.3">
      <c r="C8" s="135"/>
      <c r="D8" s="138"/>
      <c r="E8" s="138"/>
      <c r="F8" s="141"/>
      <c r="H8" s="109"/>
      <c r="J8" s="135"/>
      <c r="K8" s="141"/>
      <c r="M8" s="109"/>
      <c r="O8" s="109"/>
      <c r="Q8" s="109"/>
      <c r="S8" s="109"/>
      <c r="U8" s="109"/>
      <c r="V8" s="23"/>
      <c r="W8" s="109"/>
      <c r="X8" s="23"/>
      <c r="Y8" s="109"/>
      <c r="Z8" s="23"/>
      <c r="AA8" s="129"/>
      <c r="AB8" s="122"/>
      <c r="AC8" s="122"/>
      <c r="AD8" s="126"/>
    </row>
    <row r="9" spans="1:30" ht="5.0999999999999996" customHeight="1" x14ac:dyDescent="0.25">
      <c r="C9" s="23"/>
      <c r="D9" s="23"/>
      <c r="E9" s="23"/>
      <c r="F9" s="23"/>
      <c r="H9" s="23"/>
      <c r="J9" s="23"/>
      <c r="K9" s="23"/>
      <c r="M9" s="23"/>
      <c r="O9" s="23"/>
      <c r="Q9" s="23"/>
      <c r="S9" s="23"/>
      <c r="U9" s="23"/>
      <c r="V9" s="23"/>
      <c r="W9" s="23"/>
      <c r="X9" s="23"/>
      <c r="Y9" s="23"/>
      <c r="Z9" s="23"/>
      <c r="AA9" s="12"/>
      <c r="AB9" s="12"/>
      <c r="AC9" s="12"/>
      <c r="AD9" s="12"/>
    </row>
    <row r="10" spans="1:30" x14ac:dyDescent="0.25">
      <c r="A10" t="s">
        <v>173</v>
      </c>
      <c r="C10" s="8">
        <v>32</v>
      </c>
      <c r="D10" s="8">
        <v>3</v>
      </c>
      <c r="E10" s="8">
        <v>12</v>
      </c>
      <c r="F10" s="8">
        <v>19</v>
      </c>
      <c r="H10" s="8">
        <v>58</v>
      </c>
      <c r="J10" s="8">
        <v>57</v>
      </c>
      <c r="K10" s="8">
        <v>56</v>
      </c>
      <c r="M10" s="8">
        <v>57</v>
      </c>
      <c r="O10" s="8">
        <v>56</v>
      </c>
      <c r="Q10" s="8">
        <v>55</v>
      </c>
      <c r="S10" s="8">
        <v>56</v>
      </c>
      <c r="U10" s="8">
        <v>51</v>
      </c>
      <c r="W10" s="8">
        <v>60</v>
      </c>
      <c r="Y10" s="8"/>
      <c r="AA10" s="8">
        <v>72</v>
      </c>
      <c r="AB10" s="14">
        <v>11</v>
      </c>
      <c r="AC10" s="14">
        <v>1</v>
      </c>
      <c r="AD10" s="171">
        <v>1</v>
      </c>
    </row>
    <row r="11" spans="1:30" x14ac:dyDescent="0.25">
      <c r="A11" t="s">
        <v>174</v>
      </c>
      <c r="C11" s="8">
        <v>30</v>
      </c>
      <c r="D11" s="8">
        <v>1</v>
      </c>
      <c r="E11" s="8">
        <v>17</v>
      </c>
      <c r="F11" s="8">
        <v>28</v>
      </c>
      <c r="H11" s="8">
        <v>64</v>
      </c>
      <c r="J11" s="8">
        <v>61</v>
      </c>
      <c r="K11" s="8">
        <v>65</v>
      </c>
      <c r="M11" s="8">
        <v>66</v>
      </c>
      <c r="O11" s="8">
        <v>63</v>
      </c>
      <c r="Q11" s="8">
        <v>63</v>
      </c>
      <c r="S11" s="8">
        <v>64</v>
      </c>
      <c r="U11" s="8">
        <v>54</v>
      </c>
      <c r="W11" s="8"/>
      <c r="Y11" s="8">
        <v>60</v>
      </c>
      <c r="AA11" s="8">
        <v>78</v>
      </c>
      <c r="AB11" s="14">
        <v>6</v>
      </c>
      <c r="AC11" s="14">
        <v>3</v>
      </c>
      <c r="AD11" s="171"/>
    </row>
    <row r="12" spans="1:30" ht="15.75" thickBot="1" x14ac:dyDescent="0.3"/>
    <row r="13" spans="1:30" ht="15.75" thickBot="1" x14ac:dyDescent="0.3">
      <c r="A13" s="16" t="s">
        <v>30</v>
      </c>
      <c r="B13" s="7"/>
      <c r="C13" s="10">
        <f>+SUM(C10:C11)</f>
        <v>62</v>
      </c>
      <c r="D13" s="10">
        <f t="shared" ref="D13:S13" si="0">+SUM(D10:D11)</f>
        <v>4</v>
      </c>
      <c r="E13" s="10">
        <f t="shared" si="0"/>
        <v>29</v>
      </c>
      <c r="F13" s="10">
        <f t="shared" si="0"/>
        <v>47</v>
      </c>
      <c r="G13" s="7"/>
      <c r="H13" s="10">
        <f t="shared" si="0"/>
        <v>122</v>
      </c>
      <c r="I13" s="7"/>
      <c r="J13" s="10">
        <f t="shared" si="0"/>
        <v>118</v>
      </c>
      <c r="K13" s="10">
        <f t="shared" si="0"/>
        <v>121</v>
      </c>
      <c r="L13" s="7"/>
      <c r="M13" s="10">
        <f t="shared" si="0"/>
        <v>123</v>
      </c>
      <c r="N13" s="7"/>
      <c r="O13" s="10">
        <f t="shared" si="0"/>
        <v>119</v>
      </c>
      <c r="P13" s="7"/>
      <c r="Q13" s="10">
        <f t="shared" si="0"/>
        <v>118</v>
      </c>
      <c r="R13" s="7"/>
      <c r="S13" s="10">
        <f t="shared" si="0"/>
        <v>120</v>
      </c>
      <c r="T13" s="7"/>
      <c r="U13" s="10">
        <f t="shared" ref="U13:Y13" si="1">+SUM(U10:U11)</f>
        <v>105</v>
      </c>
      <c r="W13" s="10">
        <f t="shared" si="1"/>
        <v>60</v>
      </c>
      <c r="Y13" s="10">
        <f t="shared" si="1"/>
        <v>60</v>
      </c>
      <c r="AA13" s="10">
        <f>+SUM(AA10:AA11)</f>
        <v>150</v>
      </c>
      <c r="AB13" s="10">
        <f>+SUM(AB10:AB11)</f>
        <v>17</v>
      </c>
      <c r="AC13" s="10">
        <f>+SUM(AC10:AC11)</f>
        <v>4</v>
      </c>
      <c r="AD13" s="10">
        <f>+SUM(AD10:AD11)</f>
        <v>1</v>
      </c>
    </row>
    <row r="14" spans="1:30" x14ac:dyDescent="0.25">
      <c r="A14" s="17" t="s">
        <v>31</v>
      </c>
      <c r="B14" s="7"/>
      <c r="C14" s="26">
        <v>8</v>
      </c>
      <c r="D14" s="26">
        <v>0</v>
      </c>
      <c r="E14" s="26">
        <v>2</v>
      </c>
      <c r="F14" s="26">
        <v>6</v>
      </c>
      <c r="G14" s="7"/>
      <c r="H14" s="26">
        <v>13</v>
      </c>
      <c r="I14" s="7"/>
      <c r="J14" s="26">
        <v>13</v>
      </c>
      <c r="K14" s="26">
        <v>14</v>
      </c>
      <c r="L14" s="7"/>
      <c r="M14" s="26">
        <v>13</v>
      </c>
      <c r="N14" s="7"/>
      <c r="O14" s="26">
        <v>14</v>
      </c>
      <c r="P14" s="7"/>
      <c r="Q14" s="26">
        <v>13</v>
      </c>
      <c r="R14" s="7"/>
      <c r="S14" s="26">
        <v>13</v>
      </c>
      <c r="T14" s="7"/>
      <c r="U14" s="26">
        <v>14</v>
      </c>
      <c r="V14" s="47"/>
      <c r="W14" s="26">
        <v>9</v>
      </c>
      <c r="X14" s="47"/>
      <c r="Y14" s="26">
        <v>4</v>
      </c>
      <c r="Z14" s="47"/>
    </row>
    <row r="15" spans="1:30" x14ac:dyDescent="0.25">
      <c r="A15" s="18" t="s">
        <v>32</v>
      </c>
      <c r="B15" s="7"/>
      <c r="C15" s="27">
        <v>1</v>
      </c>
      <c r="D15" s="27">
        <v>0</v>
      </c>
      <c r="E15" s="27">
        <v>0</v>
      </c>
      <c r="F15" s="27">
        <v>3</v>
      </c>
      <c r="G15" s="7"/>
      <c r="H15" s="27">
        <v>3</v>
      </c>
      <c r="I15" s="7"/>
      <c r="J15" s="27">
        <v>3</v>
      </c>
      <c r="K15" s="27">
        <v>3</v>
      </c>
      <c r="L15" s="7"/>
      <c r="M15" s="27">
        <v>3</v>
      </c>
      <c r="N15" s="7"/>
      <c r="O15" s="27">
        <v>3</v>
      </c>
      <c r="P15" s="7"/>
      <c r="Q15" s="27">
        <v>3</v>
      </c>
      <c r="R15" s="7"/>
      <c r="S15" s="27">
        <v>3</v>
      </c>
      <c r="T15" s="7"/>
      <c r="U15" s="27">
        <v>3</v>
      </c>
      <c r="V15" s="47"/>
      <c r="W15" s="27">
        <v>0</v>
      </c>
      <c r="X15" s="47"/>
      <c r="Y15" s="27">
        <v>3</v>
      </c>
      <c r="Z15" s="47"/>
    </row>
    <row r="16" spans="1:30" ht="15.75" thickBot="1" x14ac:dyDescent="0.3">
      <c r="A16" s="19" t="s">
        <v>33</v>
      </c>
      <c r="B16" s="7"/>
      <c r="C16" s="28">
        <v>0</v>
      </c>
      <c r="D16" s="28">
        <v>0</v>
      </c>
      <c r="E16" s="28">
        <v>0</v>
      </c>
      <c r="F16" s="28">
        <v>1</v>
      </c>
      <c r="G16" s="7"/>
      <c r="H16" s="28">
        <v>1</v>
      </c>
      <c r="I16" s="7"/>
      <c r="J16" s="28">
        <v>1</v>
      </c>
      <c r="K16" s="28">
        <v>1</v>
      </c>
      <c r="L16" s="7"/>
      <c r="M16" s="28">
        <v>1</v>
      </c>
      <c r="N16" s="7"/>
      <c r="O16" s="28">
        <f>+1</f>
        <v>1</v>
      </c>
      <c r="P16" s="7"/>
      <c r="Q16" s="28">
        <f>+1</f>
        <v>1</v>
      </c>
      <c r="R16" s="7"/>
      <c r="S16" s="28">
        <f>+1</f>
        <v>1</v>
      </c>
      <c r="T16" s="7"/>
      <c r="U16" s="28">
        <v>0</v>
      </c>
      <c r="V16" s="47"/>
      <c r="W16" s="28">
        <v>0</v>
      </c>
      <c r="X16" s="47"/>
      <c r="Y16" s="28">
        <v>0</v>
      </c>
      <c r="Z16" s="47"/>
    </row>
    <row r="17" spans="1:25" ht="15.75" thickBot="1" x14ac:dyDescent="0.3">
      <c r="A17" s="16" t="s">
        <v>34</v>
      </c>
      <c r="B17" s="7"/>
      <c r="C17" s="10">
        <f>+SUM(C13:C16)</f>
        <v>71</v>
      </c>
      <c r="D17" s="10">
        <f t="shared" ref="D17:S17" si="2">+SUM(D13:D16)</f>
        <v>4</v>
      </c>
      <c r="E17" s="10">
        <f t="shared" si="2"/>
        <v>31</v>
      </c>
      <c r="F17" s="10">
        <f t="shared" si="2"/>
        <v>57</v>
      </c>
      <c r="G17" s="7"/>
      <c r="H17" s="10">
        <f t="shared" si="2"/>
        <v>139</v>
      </c>
      <c r="I17" s="7"/>
      <c r="J17" s="10">
        <f t="shared" si="2"/>
        <v>135</v>
      </c>
      <c r="K17" s="10">
        <f t="shared" si="2"/>
        <v>139</v>
      </c>
      <c r="L17" s="7"/>
      <c r="M17" s="10">
        <f t="shared" si="2"/>
        <v>140</v>
      </c>
      <c r="N17" s="7"/>
      <c r="O17" s="10">
        <f t="shared" si="2"/>
        <v>137</v>
      </c>
      <c r="P17" s="7"/>
      <c r="Q17" s="10">
        <f t="shared" si="2"/>
        <v>135</v>
      </c>
      <c r="R17" s="7"/>
      <c r="S17" s="10">
        <f t="shared" si="2"/>
        <v>137</v>
      </c>
      <c r="T17" s="7"/>
      <c r="U17" s="10">
        <f t="shared" ref="U17:Y17" si="3">+SUM(U13:U16)</f>
        <v>122</v>
      </c>
      <c r="W17" s="10">
        <f t="shared" si="3"/>
        <v>69</v>
      </c>
      <c r="Y17" s="10">
        <f t="shared" si="3"/>
        <v>67</v>
      </c>
    </row>
  </sheetData>
  <mergeCells count="25">
    <mergeCell ref="AD10:AD11"/>
    <mergeCell ref="Q3:S4"/>
    <mergeCell ref="W6:W8"/>
    <mergeCell ref="Y6:Y8"/>
    <mergeCell ref="AA6:AA8"/>
    <mergeCell ref="AB6:AB8"/>
    <mergeCell ref="AC6:AC8"/>
    <mergeCell ref="AD6:AD8"/>
    <mergeCell ref="U6:U8"/>
    <mergeCell ref="O6:O8"/>
    <mergeCell ref="S6:S8"/>
    <mergeCell ref="J3:K4"/>
    <mergeCell ref="H2:K2"/>
    <mergeCell ref="Q6:Q8"/>
    <mergeCell ref="C3:F4"/>
    <mergeCell ref="H3:H4"/>
    <mergeCell ref="M3:M4"/>
    <mergeCell ref="J6:J8"/>
    <mergeCell ref="K6:K8"/>
    <mergeCell ref="C6:C8"/>
    <mergeCell ref="D6:D8"/>
    <mergeCell ref="E6:E8"/>
    <mergeCell ref="F6:F8"/>
    <mergeCell ref="H6:H8"/>
    <mergeCell ref="M6:M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8.7109375" customWidth="1"/>
    <col min="2" max="2" width="1.7109375" customWidth="1"/>
    <col min="3" max="3" width="8.7109375" customWidth="1"/>
    <col min="4" max="6" width="8.42578125" style="101" customWidth="1"/>
    <col min="7" max="7" width="1.7109375" style="101" customWidth="1"/>
    <col min="8" max="8" width="8.7109375" style="101" customWidth="1"/>
    <col min="9" max="9" width="9.28515625" style="101" customWidth="1"/>
    <col min="10" max="10" width="1.7109375" style="101" customWidth="1"/>
    <col min="11" max="12" width="8.7109375" style="101" customWidth="1"/>
    <col min="13" max="13" width="1.7109375" style="101" customWidth="1"/>
    <col min="14" max="14" width="10.7109375" style="101" customWidth="1"/>
    <col min="15" max="15" width="1.7109375" style="101" customWidth="1"/>
    <col min="16" max="16" width="10.7109375" style="101" customWidth="1"/>
    <col min="17" max="17" width="1.7109375" style="101" customWidth="1"/>
    <col min="18" max="18" width="8.7109375" style="101" customWidth="1"/>
    <col min="19" max="19" width="1.7109375" style="101" customWidth="1"/>
    <col min="20" max="20" width="8.7109375" style="101" customWidth="1"/>
    <col min="21" max="21" width="1.7109375" style="101" customWidth="1"/>
    <col min="22" max="22" width="8.7109375" style="101" customWidth="1"/>
    <col min="23" max="23" width="1.7109375" customWidth="1"/>
    <col min="24" max="24" width="10.7109375" customWidth="1"/>
    <col min="25" max="25" width="1.7109375" customWidth="1"/>
    <col min="26" max="26" width="10.7109375" customWidth="1"/>
    <col min="27" max="27" width="1.7109375" customWidth="1"/>
    <col min="28" max="28" width="9.7109375" customWidth="1"/>
    <col min="29" max="29" width="8.5703125" customWidth="1"/>
    <col min="30" max="30" width="11.140625" customWidth="1"/>
    <col min="31" max="50" width="13.42578125" customWidth="1"/>
  </cols>
  <sheetData>
    <row r="1" spans="1:30" x14ac:dyDescent="0.25">
      <c r="AB1" s="23"/>
      <c r="AC1" s="23"/>
      <c r="AD1" s="23"/>
    </row>
    <row r="2" spans="1:30" x14ac:dyDescent="0.25">
      <c r="C2" s="89"/>
      <c r="D2" s="89"/>
      <c r="E2" s="89"/>
      <c r="F2" s="89"/>
      <c r="H2" s="89"/>
      <c r="I2" s="89"/>
      <c r="K2" s="89"/>
      <c r="L2" s="89"/>
      <c r="N2" s="89"/>
      <c r="P2" s="89"/>
      <c r="R2" s="89"/>
      <c r="T2" s="89"/>
      <c r="V2" s="89"/>
      <c r="W2" s="23"/>
      <c r="X2" s="22"/>
      <c r="Y2" s="22"/>
      <c r="Z2" s="22"/>
      <c r="AA2" s="23"/>
      <c r="AB2" s="23"/>
      <c r="AC2" s="23"/>
      <c r="AD2" s="23"/>
    </row>
    <row r="3" spans="1:30" ht="15" customHeight="1" x14ac:dyDescent="0.25">
      <c r="C3" s="149" t="s">
        <v>189</v>
      </c>
      <c r="D3" s="149"/>
      <c r="E3" s="149"/>
      <c r="F3" s="149"/>
      <c r="H3" s="149" t="s">
        <v>6</v>
      </c>
      <c r="I3" s="149"/>
      <c r="J3" s="149"/>
      <c r="K3" s="149"/>
      <c r="L3" s="149"/>
      <c r="N3" s="145" t="s">
        <v>208</v>
      </c>
      <c r="P3" s="149" t="s">
        <v>209</v>
      </c>
      <c r="Q3" s="149"/>
      <c r="R3" s="149"/>
      <c r="T3" s="145" t="s">
        <v>221</v>
      </c>
      <c r="U3" s="145"/>
      <c r="V3" s="145"/>
      <c r="W3" s="23"/>
      <c r="X3" s="80" t="s">
        <v>43</v>
      </c>
      <c r="Y3" s="80"/>
      <c r="Z3" s="80" t="s">
        <v>43</v>
      </c>
      <c r="AA3" s="23"/>
      <c r="AB3" s="23"/>
      <c r="AC3" s="23"/>
      <c r="AD3" s="23"/>
    </row>
    <row r="4" spans="1:30" ht="15" customHeight="1" x14ac:dyDescent="0.25">
      <c r="C4" s="149"/>
      <c r="D4" s="149"/>
      <c r="E4" s="149"/>
      <c r="F4" s="149"/>
      <c r="H4" s="105" t="s">
        <v>194</v>
      </c>
      <c r="I4" s="105"/>
      <c r="K4" s="105" t="s">
        <v>5</v>
      </c>
      <c r="L4" s="105"/>
      <c r="N4" s="145"/>
      <c r="P4" s="92" t="s">
        <v>240</v>
      </c>
      <c r="R4" s="98" t="s">
        <v>216</v>
      </c>
      <c r="T4" s="145"/>
      <c r="U4" s="145"/>
      <c r="V4" s="145"/>
      <c r="W4" s="23"/>
      <c r="X4" s="80" t="s">
        <v>44</v>
      </c>
      <c r="Y4" s="80"/>
      <c r="Z4" s="80" t="s">
        <v>45</v>
      </c>
      <c r="AA4" s="23"/>
      <c r="AB4" s="23"/>
      <c r="AC4" s="23"/>
      <c r="AD4" s="23"/>
    </row>
    <row r="5" spans="1:30" ht="5.0999999999999996" customHeight="1" thickBot="1" x14ac:dyDescent="0.3">
      <c r="C5" s="89"/>
      <c r="D5" s="89"/>
      <c r="E5" s="89"/>
      <c r="F5" s="89"/>
      <c r="H5" s="105"/>
      <c r="I5" s="105"/>
      <c r="K5" s="105"/>
      <c r="L5" s="105"/>
      <c r="N5" s="89"/>
      <c r="P5" s="89"/>
      <c r="R5" s="90"/>
      <c r="T5" s="89"/>
      <c r="V5" s="89"/>
      <c r="W5" s="22"/>
      <c r="X5" s="59"/>
      <c r="Y5" s="22"/>
      <c r="Z5" s="59"/>
      <c r="AA5" s="22"/>
      <c r="AB5" s="78"/>
      <c r="AC5" s="78"/>
      <c r="AD5" s="78"/>
    </row>
    <row r="6" spans="1:30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H6" s="133" t="str">
        <f>+'Lead Sheet (R)'!M6:M8</f>
        <v>Vince Polistina</v>
      </c>
      <c r="I6" s="139" t="str">
        <f>+'Lead Sheet (R)'!N6:N8</f>
        <v>Seth Grossman</v>
      </c>
      <c r="K6" s="133" t="str">
        <f>+'Lead Sheet (R)'!P6:P8</f>
        <v>Don Guardian</v>
      </c>
      <c r="L6" s="139" t="str">
        <f>+'Lead Sheet (R)'!Q6:Q8</f>
        <v>Claire Swift</v>
      </c>
      <c r="N6" s="107" t="str">
        <f>+'Lead Sheet (R)'!AC6:AC8</f>
        <v>Joseph J. Giralo</v>
      </c>
      <c r="P6" s="107" t="str">
        <f>+'Lead Sheet (R)'!AE6:AE8</f>
        <v>Frank X. Balles</v>
      </c>
      <c r="R6" s="150" t="str">
        <f>+'Lead Sheet (R)'!AG6:AG8</f>
        <v>Maureen Kern</v>
      </c>
      <c r="T6" s="107" t="str">
        <f>+'Absecon (R)'!R6:R8</f>
        <v>Robert Croce</v>
      </c>
      <c r="V6" s="107" t="str">
        <f>+'Absecon (R)'!T6:T8</f>
        <v>Cynthia Balles</v>
      </c>
      <c r="W6" s="22"/>
      <c r="X6" s="110" t="s">
        <v>335</v>
      </c>
      <c r="Y6" s="22"/>
      <c r="Z6" s="110" t="s">
        <v>336</v>
      </c>
      <c r="AA6" s="22"/>
      <c r="AB6" s="127" t="s">
        <v>224</v>
      </c>
      <c r="AC6" s="120" t="s">
        <v>225</v>
      </c>
      <c r="AD6" s="124" t="s">
        <v>226</v>
      </c>
    </row>
    <row r="7" spans="1:30" x14ac:dyDescent="0.25">
      <c r="C7" s="134"/>
      <c r="D7" s="137"/>
      <c r="E7" s="137"/>
      <c r="F7" s="140"/>
      <c r="H7" s="134"/>
      <c r="I7" s="140"/>
      <c r="K7" s="134"/>
      <c r="L7" s="140"/>
      <c r="N7" s="108"/>
      <c r="P7" s="108"/>
      <c r="R7" s="151"/>
      <c r="T7" s="108"/>
      <c r="V7" s="108"/>
      <c r="W7" s="22"/>
      <c r="X7" s="111"/>
      <c r="Y7" s="22"/>
      <c r="Z7" s="111"/>
      <c r="AA7" s="22"/>
      <c r="AB7" s="128"/>
      <c r="AC7" s="121"/>
      <c r="AD7" s="125"/>
    </row>
    <row r="8" spans="1:30" ht="15.75" thickBot="1" x14ac:dyDescent="0.3">
      <c r="C8" s="135"/>
      <c r="D8" s="138"/>
      <c r="E8" s="138"/>
      <c r="F8" s="141"/>
      <c r="H8" s="135"/>
      <c r="I8" s="141"/>
      <c r="K8" s="135"/>
      <c r="L8" s="141"/>
      <c r="N8" s="109"/>
      <c r="P8" s="109"/>
      <c r="R8" s="152"/>
      <c r="T8" s="109"/>
      <c r="V8" s="109"/>
      <c r="W8" s="13"/>
      <c r="X8" s="112"/>
      <c r="Y8" s="13"/>
      <c r="Z8" s="112"/>
      <c r="AA8" s="13"/>
      <c r="AB8" s="129"/>
      <c r="AC8" s="122"/>
      <c r="AD8" s="126"/>
    </row>
    <row r="9" spans="1:30" ht="5.0999999999999996" customHeight="1" x14ac:dyDescent="0.25">
      <c r="C9" s="13"/>
      <c r="D9" s="13"/>
      <c r="E9" s="13"/>
      <c r="F9" s="13"/>
      <c r="H9" s="13"/>
      <c r="I9" s="13"/>
      <c r="K9" s="13"/>
      <c r="L9" s="13"/>
      <c r="N9" s="13"/>
      <c r="P9" s="13"/>
      <c r="R9" s="13"/>
      <c r="T9" s="13"/>
      <c r="V9" s="13"/>
      <c r="W9" s="13"/>
      <c r="X9" s="13"/>
      <c r="Y9" s="13"/>
      <c r="Z9" s="13"/>
      <c r="AA9" s="13"/>
      <c r="AB9" s="12"/>
      <c r="AC9" s="12"/>
      <c r="AD9" s="12"/>
    </row>
    <row r="10" spans="1:30" ht="15.75" customHeight="1" x14ac:dyDescent="0.25">
      <c r="A10" t="s">
        <v>175</v>
      </c>
      <c r="C10" s="8">
        <v>83</v>
      </c>
      <c r="D10" s="8">
        <v>0</v>
      </c>
      <c r="E10" s="8">
        <v>9</v>
      </c>
      <c r="F10" s="8">
        <v>39</v>
      </c>
      <c r="H10" s="8">
        <v>71</v>
      </c>
      <c r="I10" s="8">
        <v>56</v>
      </c>
      <c r="K10" s="8">
        <v>111</v>
      </c>
      <c r="L10" s="8">
        <v>107</v>
      </c>
      <c r="N10" s="8">
        <v>112</v>
      </c>
      <c r="P10" s="8">
        <v>115</v>
      </c>
      <c r="R10" s="8">
        <v>116</v>
      </c>
      <c r="T10" s="8">
        <v>113</v>
      </c>
      <c r="V10" s="8">
        <v>111</v>
      </c>
      <c r="W10" s="13"/>
      <c r="X10" s="8">
        <v>113</v>
      </c>
      <c r="Y10" s="13"/>
      <c r="Z10" s="8"/>
      <c r="AA10" s="13"/>
      <c r="AB10" s="8">
        <v>137</v>
      </c>
      <c r="AC10" s="130">
        <v>42</v>
      </c>
      <c r="AD10" s="130">
        <v>5</v>
      </c>
    </row>
    <row r="11" spans="1:30" ht="15.75" customHeight="1" x14ac:dyDescent="0.25">
      <c r="A11" t="s">
        <v>176</v>
      </c>
      <c r="C11" s="8">
        <f>20+27</f>
        <v>47</v>
      </c>
      <c r="D11" s="8">
        <f>1+1</f>
        <v>2</v>
      </c>
      <c r="E11" s="8">
        <f>8+2</f>
        <v>10</v>
      </c>
      <c r="F11" s="8">
        <f>10+7</f>
        <v>17</v>
      </c>
      <c r="H11" s="8">
        <f>17+18</f>
        <v>35</v>
      </c>
      <c r="I11" s="8">
        <f>19+16</f>
        <v>35</v>
      </c>
      <c r="K11" s="8">
        <f>32+29</f>
        <v>61</v>
      </c>
      <c r="L11" s="8">
        <f>32+29</f>
        <v>61</v>
      </c>
      <c r="N11" s="8">
        <f>31+31</f>
        <v>62</v>
      </c>
      <c r="P11" s="8">
        <f>32+28</f>
        <v>60</v>
      </c>
      <c r="R11" s="8">
        <f>33+31</f>
        <v>64</v>
      </c>
      <c r="T11" s="8">
        <f>31+27</f>
        <v>58</v>
      </c>
      <c r="V11" s="8">
        <f>32+28</f>
        <v>60</v>
      </c>
      <c r="W11" s="13"/>
      <c r="X11" s="8">
        <f>31+29</f>
        <v>60</v>
      </c>
      <c r="Y11" s="13"/>
      <c r="Z11" s="8"/>
      <c r="AA11" s="13"/>
      <c r="AB11" s="8">
        <f>40+37</f>
        <v>77</v>
      </c>
      <c r="AC11" s="131"/>
      <c r="AD11" s="131"/>
    </row>
    <row r="12" spans="1:30" ht="15.75" customHeight="1" x14ac:dyDescent="0.25">
      <c r="A12" t="s">
        <v>177</v>
      </c>
      <c r="C12" s="8">
        <v>38</v>
      </c>
      <c r="D12" s="8">
        <v>3</v>
      </c>
      <c r="E12" s="8">
        <v>11</v>
      </c>
      <c r="F12" s="8">
        <v>13</v>
      </c>
      <c r="H12" s="8">
        <v>43</v>
      </c>
      <c r="I12" s="8">
        <v>24</v>
      </c>
      <c r="K12" s="8">
        <v>57</v>
      </c>
      <c r="L12" s="8">
        <v>57</v>
      </c>
      <c r="N12" s="8">
        <v>60</v>
      </c>
      <c r="P12" s="8">
        <v>62</v>
      </c>
      <c r="R12" s="8">
        <v>63</v>
      </c>
      <c r="T12" s="8">
        <v>59</v>
      </c>
      <c r="V12" s="8">
        <v>61</v>
      </c>
      <c r="W12" s="13"/>
      <c r="X12" s="8">
        <v>59</v>
      </c>
      <c r="Y12" s="13"/>
      <c r="Z12" s="8"/>
      <c r="AA12" s="13"/>
      <c r="AB12" s="8">
        <v>70</v>
      </c>
      <c r="AC12" s="131"/>
      <c r="AD12" s="131"/>
    </row>
    <row r="13" spans="1:30" ht="15.75" customHeight="1" x14ac:dyDescent="0.25">
      <c r="A13" t="s">
        <v>178</v>
      </c>
      <c r="C13" s="8">
        <v>50</v>
      </c>
      <c r="D13" s="8">
        <v>2</v>
      </c>
      <c r="E13" s="8">
        <v>14</v>
      </c>
      <c r="F13" s="8">
        <v>27</v>
      </c>
      <c r="H13" s="8">
        <v>48</v>
      </c>
      <c r="I13" s="8">
        <v>43</v>
      </c>
      <c r="K13" s="8">
        <v>81</v>
      </c>
      <c r="L13" s="8">
        <v>72</v>
      </c>
      <c r="N13" s="8">
        <v>79</v>
      </c>
      <c r="P13" s="8">
        <v>82</v>
      </c>
      <c r="R13" s="8">
        <v>79</v>
      </c>
      <c r="T13" s="8">
        <v>79</v>
      </c>
      <c r="V13" s="8">
        <v>79</v>
      </c>
      <c r="W13" s="13"/>
      <c r="X13" s="8">
        <v>79</v>
      </c>
      <c r="Y13" s="13"/>
      <c r="Z13" s="8"/>
      <c r="AA13" s="13"/>
      <c r="AB13" s="8">
        <v>97</v>
      </c>
      <c r="AC13" s="132"/>
      <c r="AD13" s="132"/>
    </row>
    <row r="14" spans="1:30" ht="15.75" customHeight="1" x14ac:dyDescent="0.25">
      <c r="A14" t="s">
        <v>179</v>
      </c>
      <c r="C14" s="8">
        <v>42</v>
      </c>
      <c r="D14" s="8">
        <v>0</v>
      </c>
      <c r="E14" s="8">
        <v>5</v>
      </c>
      <c r="F14" s="8">
        <v>9</v>
      </c>
      <c r="H14" s="8">
        <v>39</v>
      </c>
      <c r="I14" s="8">
        <v>19</v>
      </c>
      <c r="K14" s="8">
        <v>53</v>
      </c>
      <c r="L14" s="8">
        <v>53</v>
      </c>
      <c r="N14" s="8">
        <v>53</v>
      </c>
      <c r="P14" s="8">
        <v>52</v>
      </c>
      <c r="R14" s="8">
        <v>54</v>
      </c>
      <c r="T14" s="8">
        <v>50</v>
      </c>
      <c r="V14" s="8">
        <v>53</v>
      </c>
      <c r="W14" s="13"/>
      <c r="X14" s="8"/>
      <c r="Y14" s="13"/>
      <c r="Z14" s="8">
        <v>54</v>
      </c>
      <c r="AA14" s="13"/>
      <c r="AB14" s="8">
        <v>59</v>
      </c>
      <c r="AC14" s="130">
        <v>33</v>
      </c>
      <c r="AD14" s="130">
        <v>4</v>
      </c>
    </row>
    <row r="15" spans="1:30" ht="15.75" customHeight="1" x14ac:dyDescent="0.25">
      <c r="A15" t="s">
        <v>180</v>
      </c>
      <c r="C15" s="8">
        <v>21</v>
      </c>
      <c r="D15" s="8">
        <v>0</v>
      </c>
      <c r="E15" s="8">
        <v>7</v>
      </c>
      <c r="F15" s="8">
        <v>10</v>
      </c>
      <c r="H15" s="8">
        <v>27</v>
      </c>
      <c r="I15" s="8">
        <v>11</v>
      </c>
      <c r="K15" s="8">
        <v>36</v>
      </c>
      <c r="L15" s="8">
        <v>35</v>
      </c>
      <c r="N15" s="8">
        <v>35</v>
      </c>
      <c r="P15" s="8">
        <v>34</v>
      </c>
      <c r="R15" s="8">
        <v>35</v>
      </c>
      <c r="T15" s="8">
        <v>34</v>
      </c>
      <c r="V15" s="8">
        <v>34</v>
      </c>
      <c r="W15" s="13"/>
      <c r="X15" s="8"/>
      <c r="Y15" s="13"/>
      <c r="Z15" s="8">
        <v>33</v>
      </c>
      <c r="AA15" s="13"/>
      <c r="AB15" s="8">
        <v>40</v>
      </c>
      <c r="AC15" s="131"/>
      <c r="AD15" s="131"/>
    </row>
    <row r="16" spans="1:30" ht="15.75" customHeight="1" x14ac:dyDescent="0.25">
      <c r="A16" t="s">
        <v>181</v>
      </c>
      <c r="C16" s="8">
        <v>38</v>
      </c>
      <c r="D16" s="8">
        <v>0</v>
      </c>
      <c r="E16" s="8">
        <v>6</v>
      </c>
      <c r="F16" s="8">
        <v>11</v>
      </c>
      <c r="H16" s="8">
        <v>37</v>
      </c>
      <c r="I16" s="8">
        <v>12</v>
      </c>
      <c r="K16" s="8">
        <v>43</v>
      </c>
      <c r="L16" s="8">
        <v>38</v>
      </c>
      <c r="N16" s="8">
        <v>44</v>
      </c>
      <c r="P16" s="8">
        <v>44</v>
      </c>
      <c r="R16" s="8">
        <v>46</v>
      </c>
      <c r="T16" s="8">
        <v>42</v>
      </c>
      <c r="V16" s="8">
        <v>41</v>
      </c>
      <c r="W16" s="13"/>
      <c r="X16" s="8"/>
      <c r="Y16" s="13"/>
      <c r="Z16" s="8">
        <v>45</v>
      </c>
      <c r="AA16" s="13"/>
      <c r="AB16" s="8">
        <v>56</v>
      </c>
      <c r="AC16" s="131"/>
      <c r="AD16" s="131"/>
    </row>
    <row r="17" spans="1:30" ht="15.75" customHeight="1" x14ac:dyDescent="0.25">
      <c r="A17" t="s">
        <v>182</v>
      </c>
      <c r="C17" s="8">
        <v>51</v>
      </c>
      <c r="D17" s="8">
        <v>3</v>
      </c>
      <c r="E17" s="8">
        <v>7</v>
      </c>
      <c r="F17" s="8">
        <v>20</v>
      </c>
      <c r="H17" s="8">
        <v>45</v>
      </c>
      <c r="I17" s="8">
        <v>35</v>
      </c>
      <c r="K17" s="8">
        <v>70</v>
      </c>
      <c r="L17" s="8">
        <v>60</v>
      </c>
      <c r="N17" s="8">
        <v>71</v>
      </c>
      <c r="P17" s="8">
        <v>71</v>
      </c>
      <c r="R17" s="8">
        <v>71</v>
      </c>
      <c r="T17" s="8">
        <v>69</v>
      </c>
      <c r="V17" s="8">
        <v>70</v>
      </c>
      <c r="W17" s="13"/>
      <c r="X17" s="8"/>
      <c r="Y17" s="13"/>
      <c r="Z17" s="8">
        <v>66</v>
      </c>
      <c r="AA17" s="13"/>
      <c r="AB17" s="8">
        <v>82</v>
      </c>
      <c r="AC17" s="132"/>
      <c r="AD17" s="132"/>
    </row>
    <row r="18" spans="1:30" ht="15.75" thickBot="1" x14ac:dyDescent="0.3"/>
    <row r="19" spans="1:30" ht="15.75" thickBot="1" x14ac:dyDescent="0.3">
      <c r="A19" s="16" t="s">
        <v>30</v>
      </c>
      <c r="B19" s="7"/>
      <c r="C19" s="10">
        <f>+SUM(C10:C17)</f>
        <v>370</v>
      </c>
      <c r="D19" s="10">
        <f t="shared" ref="D19:V19" si="0">+SUM(D10:D17)</f>
        <v>10</v>
      </c>
      <c r="E19" s="10">
        <f t="shared" si="0"/>
        <v>69</v>
      </c>
      <c r="F19" s="10">
        <f t="shared" si="0"/>
        <v>146</v>
      </c>
      <c r="G19" s="7"/>
      <c r="H19" s="10">
        <f t="shared" si="0"/>
        <v>345</v>
      </c>
      <c r="I19" s="10">
        <f t="shared" si="0"/>
        <v>235</v>
      </c>
      <c r="J19" s="7"/>
      <c r="K19" s="10">
        <f t="shared" si="0"/>
        <v>512</v>
      </c>
      <c r="L19" s="10">
        <f t="shared" si="0"/>
        <v>483</v>
      </c>
      <c r="M19" s="7"/>
      <c r="N19" s="10">
        <f t="shared" si="0"/>
        <v>516</v>
      </c>
      <c r="O19" s="7"/>
      <c r="P19" s="10">
        <f t="shared" si="0"/>
        <v>520</v>
      </c>
      <c r="Q19" s="7"/>
      <c r="R19" s="10">
        <f t="shared" si="0"/>
        <v>528</v>
      </c>
      <c r="S19" s="7"/>
      <c r="T19" s="10">
        <f t="shared" si="0"/>
        <v>504</v>
      </c>
      <c r="U19" s="7"/>
      <c r="V19" s="10">
        <f t="shared" si="0"/>
        <v>509</v>
      </c>
      <c r="X19" s="10">
        <f t="shared" ref="X19:Z19" si="1">+SUM(X10:X17)</f>
        <v>311</v>
      </c>
      <c r="Z19" s="10">
        <f t="shared" si="1"/>
        <v>198</v>
      </c>
      <c r="AB19" s="10">
        <f>+SUM(AB10:AB17)</f>
        <v>618</v>
      </c>
      <c r="AC19" s="10">
        <f>+SUM(AC10:AC17)</f>
        <v>75</v>
      </c>
      <c r="AD19" s="10">
        <f>+SUM(AD10:AD17)</f>
        <v>9</v>
      </c>
    </row>
    <row r="20" spans="1:30" x14ac:dyDescent="0.25">
      <c r="A20" s="17" t="s">
        <v>31</v>
      </c>
      <c r="B20" s="7"/>
      <c r="C20" s="26">
        <v>46</v>
      </c>
      <c r="D20" s="26">
        <v>4</v>
      </c>
      <c r="E20" s="26">
        <v>4</v>
      </c>
      <c r="F20" s="26">
        <v>13</v>
      </c>
      <c r="G20" s="7"/>
      <c r="H20" s="26">
        <v>53</v>
      </c>
      <c r="I20" s="26">
        <v>18</v>
      </c>
      <c r="J20" s="7"/>
      <c r="K20" s="26">
        <v>66</v>
      </c>
      <c r="L20" s="26">
        <v>63</v>
      </c>
      <c r="M20" s="7"/>
      <c r="N20" s="26">
        <v>65</v>
      </c>
      <c r="O20" s="7"/>
      <c r="P20" s="26">
        <v>65</v>
      </c>
      <c r="Q20" s="7"/>
      <c r="R20" s="26">
        <v>67</v>
      </c>
      <c r="S20" s="7"/>
      <c r="T20" s="26">
        <v>64</v>
      </c>
      <c r="U20" s="7"/>
      <c r="V20" s="26">
        <v>62</v>
      </c>
      <c r="W20" s="47"/>
      <c r="X20" s="26">
        <v>36</v>
      </c>
      <c r="Y20" s="47"/>
      <c r="Z20" s="26">
        <v>27</v>
      </c>
      <c r="AA20" s="47"/>
    </row>
    <row r="21" spans="1:30" ht="15.75" thickBot="1" x14ac:dyDescent="0.3">
      <c r="A21" s="18" t="s">
        <v>32</v>
      </c>
      <c r="B21" s="7"/>
      <c r="C21" s="27">
        <v>4</v>
      </c>
      <c r="D21" s="27">
        <v>0</v>
      </c>
      <c r="E21" s="27">
        <v>2</v>
      </c>
      <c r="F21" s="27">
        <v>2</v>
      </c>
      <c r="G21" s="7"/>
      <c r="H21" s="27">
        <v>5</v>
      </c>
      <c r="I21" s="27">
        <v>4</v>
      </c>
      <c r="J21" s="7"/>
      <c r="K21" s="27">
        <v>7</v>
      </c>
      <c r="L21" s="27">
        <v>7</v>
      </c>
      <c r="M21" s="7"/>
      <c r="N21" s="27">
        <v>7</v>
      </c>
      <c r="O21" s="7"/>
      <c r="P21" s="27">
        <v>8</v>
      </c>
      <c r="Q21" s="7"/>
      <c r="R21" s="27">
        <v>8</v>
      </c>
      <c r="S21" s="7"/>
      <c r="T21" s="27">
        <v>7</v>
      </c>
      <c r="U21" s="7"/>
      <c r="V21" s="27">
        <v>7</v>
      </c>
      <c r="W21" s="47"/>
      <c r="X21" s="27">
        <v>4</v>
      </c>
      <c r="Y21" s="47"/>
      <c r="Z21" s="27">
        <v>4</v>
      </c>
      <c r="AA21" s="47"/>
    </row>
    <row r="22" spans="1:30" ht="15.75" thickBot="1" x14ac:dyDescent="0.3">
      <c r="A22" s="16" t="s">
        <v>34</v>
      </c>
      <c r="B22" s="7"/>
      <c r="C22" s="10">
        <f>+SUM(C19:C21)</f>
        <v>420</v>
      </c>
      <c r="D22" s="10">
        <f>+SUM(D19:D21)</f>
        <v>14</v>
      </c>
      <c r="E22" s="10">
        <f>+SUM(E19:E21)</f>
        <v>75</v>
      </c>
      <c r="F22" s="10">
        <f>+SUM(F19:F21)</f>
        <v>161</v>
      </c>
      <c r="G22" s="7"/>
      <c r="H22" s="10">
        <f>+SUM(H19:H21)</f>
        <v>403</v>
      </c>
      <c r="I22" s="10">
        <f>+SUM(I19:I21)</f>
        <v>257</v>
      </c>
      <c r="J22" s="7"/>
      <c r="K22" s="10">
        <f>+SUM(K19:K21)</f>
        <v>585</v>
      </c>
      <c r="L22" s="10">
        <f>+SUM(L19:L21)</f>
        <v>553</v>
      </c>
      <c r="M22" s="7"/>
      <c r="N22" s="10">
        <f>+SUM(N19:N21)</f>
        <v>588</v>
      </c>
      <c r="O22" s="7"/>
      <c r="P22" s="10">
        <f>+SUM(P19:P21)</f>
        <v>593</v>
      </c>
      <c r="Q22" s="7"/>
      <c r="R22" s="10">
        <f>+SUM(R19:R21)</f>
        <v>603</v>
      </c>
      <c r="S22" s="7"/>
      <c r="T22" s="10">
        <f>+SUM(T19:T21)</f>
        <v>575</v>
      </c>
      <c r="U22" s="7"/>
      <c r="V22" s="10">
        <f>+SUM(V19:V21)</f>
        <v>578</v>
      </c>
      <c r="X22" s="10">
        <f>+SUM(X19:X21)</f>
        <v>351</v>
      </c>
      <c r="Z22" s="10">
        <f>+SUM(Z19:Z21)</f>
        <v>229</v>
      </c>
    </row>
  </sheetData>
  <mergeCells count="29">
    <mergeCell ref="AD14:AD17"/>
    <mergeCell ref="AC14:AC17"/>
    <mergeCell ref="AD10:AD13"/>
    <mergeCell ref="AC10:AC13"/>
    <mergeCell ref="T3:V4"/>
    <mergeCell ref="AB6:AB8"/>
    <mergeCell ref="AC6:AC8"/>
    <mergeCell ref="AD6:AD8"/>
    <mergeCell ref="H6:H8"/>
    <mergeCell ref="H3:L3"/>
    <mergeCell ref="N3:N4"/>
    <mergeCell ref="P3:R3"/>
    <mergeCell ref="Z6:Z8"/>
    <mergeCell ref="R6:R8"/>
    <mergeCell ref="T6:T8"/>
    <mergeCell ref="X6:X8"/>
    <mergeCell ref="H4:I5"/>
    <mergeCell ref="K4:L5"/>
    <mergeCell ref="I6:I8"/>
    <mergeCell ref="K6:K8"/>
    <mergeCell ref="L6:L8"/>
    <mergeCell ref="N6:N8"/>
    <mergeCell ref="P6:P8"/>
    <mergeCell ref="V6:V8"/>
    <mergeCell ref="C3:F4"/>
    <mergeCell ref="C6:C8"/>
    <mergeCell ref="D6:D8"/>
    <mergeCell ref="E6:E8"/>
    <mergeCell ref="F6:F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zoomScale="75" zoomScaleNormal="75" workbookViewId="0">
      <selection activeCell="S12" sqref="S12"/>
    </sheetView>
  </sheetViews>
  <sheetFormatPr defaultRowHeight="15" x14ac:dyDescent="0.25"/>
  <cols>
    <col min="1" max="1" width="15.42578125" bestFit="1" customWidth="1"/>
    <col min="2" max="2" width="1.7109375" customWidth="1"/>
    <col min="3" max="3" width="10.7109375" customWidth="1"/>
    <col min="4" max="4" width="10.7109375" style="101" customWidth="1"/>
    <col min="5" max="5" width="9.42578125" style="101" customWidth="1"/>
    <col min="6" max="6" width="10.7109375" style="101" customWidth="1"/>
    <col min="7" max="7" width="1.7109375" style="101" customWidth="1"/>
    <col min="8" max="9" width="10.7109375" style="101" customWidth="1"/>
    <col min="10" max="10" width="1.7109375" style="101" customWidth="1"/>
    <col min="11" max="11" width="10.7109375" style="101" customWidth="1"/>
    <col min="12" max="12" width="9.42578125" style="101" customWidth="1"/>
    <col min="13" max="13" width="1.7109375" style="101" customWidth="1"/>
    <col min="14" max="14" width="10.7109375" style="101" customWidth="1"/>
    <col min="15" max="15" width="1.7109375" style="101" customWidth="1"/>
    <col min="16" max="16" width="10.7109375" style="101" customWidth="1"/>
    <col min="17" max="17" width="1.7109375" style="101" customWidth="1"/>
    <col min="18" max="18" width="10.7109375" style="101" customWidth="1"/>
    <col min="19" max="19" width="1.7109375" style="101" customWidth="1"/>
    <col min="20" max="20" width="10.7109375" style="101" customWidth="1"/>
    <col min="21" max="21" width="1.7109375" style="101" customWidth="1"/>
    <col min="22" max="22" width="10.7109375" style="101" customWidth="1"/>
    <col min="23" max="23" width="1.7109375" style="101" customWidth="1"/>
    <col min="24" max="24" width="9.7109375" customWidth="1"/>
    <col min="25" max="25" width="8.5703125" customWidth="1"/>
    <col min="26" max="26" width="11.140625" customWidth="1"/>
    <col min="27" max="46" width="13.42578125" customWidth="1"/>
  </cols>
  <sheetData>
    <row r="1" spans="1:26" x14ac:dyDescent="0.25">
      <c r="X1" s="23"/>
      <c r="Y1" s="23"/>
      <c r="Z1" s="23"/>
    </row>
    <row r="2" spans="1:26" x14ac:dyDescent="0.25">
      <c r="C2" s="89"/>
      <c r="D2" s="89"/>
      <c r="E2" s="89"/>
      <c r="F2" s="89"/>
      <c r="H2" s="89"/>
      <c r="I2" s="89"/>
      <c r="K2" s="89"/>
      <c r="L2" s="89"/>
      <c r="N2" s="89"/>
      <c r="P2" s="89"/>
      <c r="R2" s="89"/>
      <c r="T2" s="89"/>
      <c r="V2" s="89"/>
      <c r="X2" s="23"/>
      <c r="Y2" s="23"/>
      <c r="Z2" s="23"/>
    </row>
    <row r="3" spans="1:26" ht="15" customHeight="1" x14ac:dyDescent="0.25">
      <c r="C3" s="149" t="s">
        <v>189</v>
      </c>
      <c r="D3" s="149"/>
      <c r="E3" s="149"/>
      <c r="F3" s="149"/>
      <c r="H3" s="149" t="s">
        <v>6</v>
      </c>
      <c r="I3" s="149"/>
      <c r="J3" s="149"/>
      <c r="K3" s="149"/>
      <c r="L3" s="149"/>
      <c r="N3" s="145" t="s">
        <v>208</v>
      </c>
      <c r="P3" s="149" t="s">
        <v>209</v>
      </c>
      <c r="Q3" s="149"/>
      <c r="R3" s="149"/>
      <c r="T3" s="145" t="s">
        <v>221</v>
      </c>
      <c r="U3" s="145"/>
      <c r="V3" s="145"/>
      <c r="X3" s="23"/>
      <c r="Y3" s="23"/>
      <c r="Z3" s="23"/>
    </row>
    <row r="4" spans="1:26" ht="15" customHeight="1" x14ac:dyDescent="0.25">
      <c r="C4" s="149"/>
      <c r="D4" s="149"/>
      <c r="E4" s="149"/>
      <c r="F4" s="149"/>
      <c r="H4" s="105" t="s">
        <v>194</v>
      </c>
      <c r="I4" s="105"/>
      <c r="K4" s="105" t="s">
        <v>5</v>
      </c>
      <c r="L4" s="105"/>
      <c r="N4" s="145"/>
      <c r="P4" s="92" t="s">
        <v>240</v>
      </c>
      <c r="R4" s="98" t="s">
        <v>216</v>
      </c>
      <c r="T4" s="145"/>
      <c r="U4" s="145"/>
      <c r="V4" s="145"/>
      <c r="X4" s="23"/>
      <c r="Y4" s="23"/>
      <c r="Z4" s="23"/>
    </row>
    <row r="5" spans="1:26" ht="5.0999999999999996" customHeight="1" thickBot="1" x14ac:dyDescent="0.3">
      <c r="C5" s="89"/>
      <c r="D5" s="89"/>
      <c r="E5" s="89"/>
      <c r="F5" s="89"/>
      <c r="H5" s="105"/>
      <c r="I5" s="105"/>
      <c r="K5" s="105"/>
      <c r="L5" s="105"/>
      <c r="N5" s="89"/>
      <c r="P5" s="89"/>
      <c r="R5" s="90"/>
      <c r="T5" s="89"/>
      <c r="V5" s="89"/>
      <c r="X5" s="78"/>
      <c r="Y5" s="78"/>
      <c r="Z5" s="78"/>
    </row>
    <row r="6" spans="1:26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H6" s="133" t="str">
        <f>+'Lead Sheet (R)'!M6:M8</f>
        <v>Vince Polistina</v>
      </c>
      <c r="I6" s="139" t="str">
        <f>+'Lead Sheet (R)'!N6:N8</f>
        <v>Seth Grossman</v>
      </c>
      <c r="K6" s="133" t="str">
        <f>+'Lead Sheet (R)'!P6:P8</f>
        <v>Don Guardian</v>
      </c>
      <c r="L6" s="139" t="str">
        <f>+'Lead Sheet (R)'!Q6:Q8</f>
        <v>Claire Swift</v>
      </c>
      <c r="N6" s="107" t="str">
        <f>+'Lead Sheet (R)'!AC6:AC8</f>
        <v>Joseph J. Giralo</v>
      </c>
      <c r="P6" s="107" t="str">
        <f>+'Lead Sheet (R)'!AE6:AE8</f>
        <v>Frank X. Balles</v>
      </c>
      <c r="R6" s="150" t="str">
        <f>+'Lead Sheet (R)'!AG6:AG8</f>
        <v>Maureen Kern</v>
      </c>
      <c r="T6" s="107" t="str">
        <f>+'Absecon (R)'!R6:R8</f>
        <v>Robert Croce</v>
      </c>
      <c r="V6" s="107" t="str">
        <f>+'Absecon (R)'!T6:T8</f>
        <v>Cynthia Balles</v>
      </c>
      <c r="X6" s="127" t="s">
        <v>224</v>
      </c>
      <c r="Y6" s="120" t="s">
        <v>225</v>
      </c>
      <c r="Z6" s="124" t="s">
        <v>226</v>
      </c>
    </row>
    <row r="7" spans="1:26" x14ac:dyDescent="0.25">
      <c r="C7" s="134"/>
      <c r="D7" s="137"/>
      <c r="E7" s="137"/>
      <c r="F7" s="140"/>
      <c r="H7" s="134"/>
      <c r="I7" s="140"/>
      <c r="K7" s="134"/>
      <c r="L7" s="140"/>
      <c r="N7" s="108"/>
      <c r="P7" s="108"/>
      <c r="R7" s="151"/>
      <c r="T7" s="108"/>
      <c r="V7" s="108"/>
      <c r="X7" s="128"/>
      <c r="Y7" s="121"/>
      <c r="Z7" s="125"/>
    </row>
    <row r="8" spans="1:26" ht="15.75" thickBot="1" x14ac:dyDescent="0.3">
      <c r="C8" s="135"/>
      <c r="D8" s="138"/>
      <c r="E8" s="138"/>
      <c r="F8" s="141"/>
      <c r="H8" s="135"/>
      <c r="I8" s="141"/>
      <c r="K8" s="135"/>
      <c r="L8" s="141"/>
      <c r="N8" s="109"/>
      <c r="P8" s="109"/>
      <c r="R8" s="152"/>
      <c r="T8" s="109"/>
      <c r="V8" s="109"/>
      <c r="X8" s="129"/>
      <c r="Y8" s="122"/>
      <c r="Z8" s="126"/>
    </row>
    <row r="9" spans="1:26" ht="5.0999999999999996" customHeight="1" x14ac:dyDescent="0.25">
      <c r="C9" s="13"/>
      <c r="D9" s="13"/>
      <c r="E9" s="13"/>
      <c r="F9" s="13"/>
      <c r="H9" s="13"/>
      <c r="I9" s="13"/>
      <c r="K9" s="13"/>
      <c r="L9" s="13"/>
      <c r="N9" s="13"/>
      <c r="P9" s="13"/>
      <c r="R9" s="13"/>
      <c r="T9" s="13"/>
      <c r="V9" s="13"/>
      <c r="X9" s="12"/>
      <c r="Y9" s="12"/>
      <c r="Z9" s="12"/>
    </row>
    <row r="10" spans="1:26" x14ac:dyDescent="0.25">
      <c r="A10" t="s">
        <v>183</v>
      </c>
      <c r="C10" s="8">
        <v>70</v>
      </c>
      <c r="D10" s="8">
        <v>1</v>
      </c>
      <c r="E10" s="8">
        <v>8</v>
      </c>
      <c r="F10" s="8">
        <v>15</v>
      </c>
      <c r="H10" s="8">
        <v>53</v>
      </c>
      <c r="I10" s="8">
        <v>41</v>
      </c>
      <c r="K10" s="8">
        <v>78</v>
      </c>
      <c r="L10" s="8">
        <v>81</v>
      </c>
      <c r="N10" s="8">
        <v>80</v>
      </c>
      <c r="P10" s="8">
        <v>82</v>
      </c>
      <c r="R10" s="8">
        <v>81</v>
      </c>
      <c r="T10" s="8">
        <v>80</v>
      </c>
      <c r="V10" s="8">
        <v>79</v>
      </c>
      <c r="X10" s="8">
        <v>101</v>
      </c>
      <c r="Y10" s="130">
        <v>104</v>
      </c>
      <c r="Z10" s="130">
        <v>19</v>
      </c>
    </row>
    <row r="11" spans="1:26" x14ac:dyDescent="0.25">
      <c r="A11" t="s">
        <v>184</v>
      </c>
      <c r="C11" s="8">
        <v>67</v>
      </c>
      <c r="D11" s="8">
        <v>5</v>
      </c>
      <c r="E11" s="8">
        <v>12</v>
      </c>
      <c r="F11" s="8">
        <v>12</v>
      </c>
      <c r="H11" s="8">
        <v>58</v>
      </c>
      <c r="I11" s="8">
        <v>37</v>
      </c>
      <c r="K11" s="8">
        <v>88</v>
      </c>
      <c r="L11" s="8">
        <v>78</v>
      </c>
      <c r="N11" s="8">
        <v>83</v>
      </c>
      <c r="P11" s="8">
        <v>84</v>
      </c>
      <c r="R11" s="8">
        <v>84</v>
      </c>
      <c r="T11" s="8">
        <v>84</v>
      </c>
      <c r="V11" s="8">
        <v>84</v>
      </c>
      <c r="X11" s="8">
        <v>100</v>
      </c>
      <c r="Y11" s="131"/>
      <c r="Z11" s="131"/>
    </row>
    <row r="12" spans="1:26" x14ac:dyDescent="0.25">
      <c r="A12" t="s">
        <v>185</v>
      </c>
      <c r="C12" s="8">
        <v>102</v>
      </c>
      <c r="D12" s="8">
        <v>1</v>
      </c>
      <c r="E12" s="8">
        <v>7</v>
      </c>
      <c r="F12" s="8">
        <v>9</v>
      </c>
      <c r="H12" s="8">
        <v>77</v>
      </c>
      <c r="I12" s="8">
        <v>37</v>
      </c>
      <c r="K12" s="8">
        <v>109</v>
      </c>
      <c r="L12" s="8">
        <v>110</v>
      </c>
      <c r="N12" s="8">
        <v>113</v>
      </c>
      <c r="P12" s="8">
        <v>110</v>
      </c>
      <c r="R12" s="8">
        <v>110</v>
      </c>
      <c r="T12" s="8">
        <v>113</v>
      </c>
      <c r="V12" s="8">
        <v>109</v>
      </c>
      <c r="X12" s="8">
        <v>120</v>
      </c>
      <c r="Y12" s="131"/>
      <c r="Z12" s="131"/>
    </row>
    <row r="13" spans="1:26" x14ac:dyDescent="0.25">
      <c r="A13" t="s">
        <v>186</v>
      </c>
      <c r="C13" s="8">
        <v>75</v>
      </c>
      <c r="D13" s="8">
        <v>2</v>
      </c>
      <c r="E13" s="8">
        <v>14</v>
      </c>
      <c r="F13" s="8">
        <v>25</v>
      </c>
      <c r="H13" s="8">
        <v>81</v>
      </c>
      <c r="I13" s="8">
        <v>30</v>
      </c>
      <c r="K13" s="8">
        <v>109</v>
      </c>
      <c r="L13" s="8">
        <v>102</v>
      </c>
      <c r="N13" s="8">
        <v>104</v>
      </c>
      <c r="P13" s="8">
        <v>104</v>
      </c>
      <c r="R13" s="8">
        <v>103</v>
      </c>
      <c r="T13" s="8">
        <v>104</v>
      </c>
      <c r="V13" s="8">
        <v>104</v>
      </c>
      <c r="X13" s="8">
        <v>122</v>
      </c>
      <c r="Y13" s="131"/>
      <c r="Z13" s="131"/>
    </row>
    <row r="14" spans="1:26" x14ac:dyDescent="0.25">
      <c r="A14" t="s">
        <v>187</v>
      </c>
      <c r="C14" s="8">
        <v>79</v>
      </c>
      <c r="D14" s="8">
        <v>2</v>
      </c>
      <c r="E14" s="8">
        <v>16</v>
      </c>
      <c r="F14" s="8">
        <v>25</v>
      </c>
      <c r="H14" s="8">
        <v>90</v>
      </c>
      <c r="I14" s="8">
        <v>33</v>
      </c>
      <c r="K14" s="8">
        <v>96</v>
      </c>
      <c r="L14" s="8">
        <v>94</v>
      </c>
      <c r="N14" s="8">
        <v>96</v>
      </c>
      <c r="P14" s="8">
        <v>93</v>
      </c>
      <c r="R14" s="8">
        <v>96</v>
      </c>
      <c r="T14" s="8">
        <v>92</v>
      </c>
      <c r="V14" s="8">
        <v>92</v>
      </c>
      <c r="X14" s="8">
        <v>132</v>
      </c>
      <c r="Y14" s="132"/>
      <c r="Z14" s="132"/>
    </row>
    <row r="15" spans="1:26" ht="15.75" thickBot="1" x14ac:dyDescent="0.3"/>
    <row r="16" spans="1:26" ht="15.75" thickBot="1" x14ac:dyDescent="0.3">
      <c r="A16" s="16" t="s">
        <v>30</v>
      </c>
      <c r="B16" s="7"/>
      <c r="C16" s="10">
        <f>+SUM(C10:C14)</f>
        <v>393</v>
      </c>
      <c r="D16" s="10">
        <f t="shared" ref="D16:V16" si="0">+SUM(D10:D14)</f>
        <v>11</v>
      </c>
      <c r="E16" s="10">
        <f t="shared" si="0"/>
        <v>57</v>
      </c>
      <c r="F16" s="10">
        <f t="shared" si="0"/>
        <v>86</v>
      </c>
      <c r="G16" s="7"/>
      <c r="H16" s="10">
        <f t="shared" si="0"/>
        <v>359</v>
      </c>
      <c r="I16" s="10">
        <f t="shared" si="0"/>
        <v>178</v>
      </c>
      <c r="J16" s="7"/>
      <c r="K16" s="10">
        <f t="shared" si="0"/>
        <v>480</v>
      </c>
      <c r="L16" s="10">
        <f t="shared" si="0"/>
        <v>465</v>
      </c>
      <c r="M16" s="7"/>
      <c r="N16" s="10">
        <f t="shared" si="0"/>
        <v>476</v>
      </c>
      <c r="O16" s="7"/>
      <c r="P16" s="10">
        <f t="shared" si="0"/>
        <v>473</v>
      </c>
      <c r="Q16" s="7"/>
      <c r="R16" s="10">
        <f t="shared" si="0"/>
        <v>474</v>
      </c>
      <c r="S16" s="7"/>
      <c r="T16" s="10">
        <f t="shared" si="0"/>
        <v>473</v>
      </c>
      <c r="U16" s="7"/>
      <c r="V16" s="10">
        <f t="shared" si="0"/>
        <v>468</v>
      </c>
      <c r="W16" s="7"/>
      <c r="X16" s="10">
        <f>+SUM(X10:X14)</f>
        <v>575</v>
      </c>
      <c r="Y16" s="10">
        <f>+SUM(Y10:Y14)</f>
        <v>104</v>
      </c>
      <c r="Z16" s="10">
        <f>+SUM(Z10:Z14)</f>
        <v>19</v>
      </c>
    </row>
    <row r="17" spans="1:23" x14ac:dyDescent="0.25">
      <c r="A17" s="17" t="s">
        <v>31</v>
      </c>
      <c r="B17" s="7"/>
      <c r="C17" s="26">
        <v>70</v>
      </c>
      <c r="D17" s="26">
        <v>11</v>
      </c>
      <c r="E17" s="26">
        <v>4</v>
      </c>
      <c r="F17" s="26">
        <v>13</v>
      </c>
      <c r="G17" s="7"/>
      <c r="H17" s="26">
        <v>60</v>
      </c>
      <c r="I17" s="26">
        <v>31</v>
      </c>
      <c r="J17" s="7"/>
      <c r="K17" s="26">
        <v>96</v>
      </c>
      <c r="L17" s="26">
        <v>85</v>
      </c>
      <c r="M17" s="7"/>
      <c r="N17" s="26">
        <v>90</v>
      </c>
      <c r="O17" s="7"/>
      <c r="P17" s="26">
        <v>87</v>
      </c>
      <c r="Q17" s="7"/>
      <c r="R17" s="26">
        <v>88</v>
      </c>
      <c r="S17" s="7"/>
      <c r="T17" s="26">
        <v>83</v>
      </c>
      <c r="U17" s="7"/>
      <c r="V17" s="26">
        <v>85</v>
      </c>
      <c r="W17" s="7"/>
    </row>
    <row r="18" spans="1:23" ht="15.75" thickBot="1" x14ac:dyDescent="0.3">
      <c r="A18" s="18" t="s">
        <v>32</v>
      </c>
      <c r="B18" s="7"/>
      <c r="C18" s="27">
        <v>9</v>
      </c>
      <c r="D18" s="27">
        <v>0</v>
      </c>
      <c r="E18" s="27">
        <v>6</v>
      </c>
      <c r="F18" s="27">
        <v>2</v>
      </c>
      <c r="G18" s="7"/>
      <c r="H18" s="27">
        <v>13</v>
      </c>
      <c r="I18" s="27">
        <v>1</v>
      </c>
      <c r="J18" s="7"/>
      <c r="K18" s="27">
        <v>16</v>
      </c>
      <c r="L18" s="27">
        <v>16</v>
      </c>
      <c r="M18" s="7"/>
      <c r="N18" s="27">
        <v>16</v>
      </c>
      <c r="O18" s="7"/>
      <c r="P18" s="27">
        <v>16</v>
      </c>
      <c r="Q18" s="7"/>
      <c r="R18" s="27">
        <v>16</v>
      </c>
      <c r="S18" s="7"/>
      <c r="T18" s="27">
        <v>16</v>
      </c>
      <c r="U18" s="7"/>
      <c r="V18" s="27">
        <v>15</v>
      </c>
      <c r="W18" s="7"/>
    </row>
    <row r="19" spans="1:23" ht="15.75" thickBot="1" x14ac:dyDescent="0.3">
      <c r="A19" s="16" t="s">
        <v>34</v>
      </c>
      <c r="B19" s="7"/>
      <c r="C19" s="10">
        <f>+SUM(C16:C18)</f>
        <v>472</v>
      </c>
      <c r="D19" s="10">
        <f>+SUM(D16:D18)</f>
        <v>22</v>
      </c>
      <c r="E19" s="10">
        <f>+SUM(E16:E18)</f>
        <v>67</v>
      </c>
      <c r="F19" s="10">
        <f>+SUM(F16:F18)</f>
        <v>101</v>
      </c>
      <c r="G19" s="7"/>
      <c r="H19" s="10">
        <f>+SUM(H16:H18)</f>
        <v>432</v>
      </c>
      <c r="I19" s="10">
        <f>+SUM(I16:I18)</f>
        <v>210</v>
      </c>
      <c r="J19" s="7"/>
      <c r="K19" s="10">
        <f>+SUM(K16:K18)</f>
        <v>592</v>
      </c>
      <c r="L19" s="10">
        <f>+SUM(L16:L18)</f>
        <v>566</v>
      </c>
      <c r="M19" s="7"/>
      <c r="N19" s="10">
        <f>+SUM(N16:N18)</f>
        <v>582</v>
      </c>
      <c r="O19" s="7"/>
      <c r="P19" s="10">
        <f>+SUM(P16:P18)</f>
        <v>576</v>
      </c>
      <c r="Q19" s="7"/>
      <c r="R19" s="10">
        <f>+SUM(R16:R18)</f>
        <v>578</v>
      </c>
      <c r="S19" s="7"/>
      <c r="T19" s="10">
        <f>+SUM(T16:T18)</f>
        <v>572</v>
      </c>
      <c r="U19" s="7"/>
      <c r="V19" s="10">
        <f>+SUM(V16:V18)</f>
        <v>568</v>
      </c>
      <c r="W19" s="7"/>
    </row>
  </sheetData>
  <mergeCells count="25">
    <mergeCell ref="Z10:Z14"/>
    <mergeCell ref="Y10:Y14"/>
    <mergeCell ref="T3:V4"/>
    <mergeCell ref="Z6:Z8"/>
    <mergeCell ref="X6:X8"/>
    <mergeCell ref="Y6:Y8"/>
    <mergeCell ref="T6:T8"/>
    <mergeCell ref="V6:V8"/>
    <mergeCell ref="H4:I5"/>
    <mergeCell ref="K4:L5"/>
    <mergeCell ref="D6:D8"/>
    <mergeCell ref="F6:F8"/>
    <mergeCell ref="I6:I8"/>
    <mergeCell ref="L6:L8"/>
    <mergeCell ref="C3:F4"/>
    <mergeCell ref="H3:L3"/>
    <mergeCell ref="C6:C8"/>
    <mergeCell ref="E6:E8"/>
    <mergeCell ref="H6:H8"/>
    <mergeCell ref="K6:K8"/>
    <mergeCell ref="N3:N4"/>
    <mergeCell ref="P3:R3"/>
    <mergeCell ref="N6:N8"/>
    <mergeCell ref="P6:P8"/>
    <mergeCell ref="R6:R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"/>
  <sheetViews>
    <sheetView zoomScale="75" zoomScaleNormal="75" workbookViewId="0">
      <pane xSplit="1" topLeftCell="B1" activePane="topRight" state="frozen"/>
      <selection activeCell="C2" sqref="C2:U8"/>
      <selection pane="topRight" activeCell="S12" sqref="S12"/>
    </sheetView>
  </sheetViews>
  <sheetFormatPr defaultRowHeight="15" x14ac:dyDescent="0.25"/>
  <cols>
    <col min="1" max="1" width="18" bestFit="1" customWidth="1"/>
    <col min="2" max="2" width="1.7109375" customWidth="1"/>
    <col min="3" max="3" width="10.7109375" customWidth="1"/>
    <col min="4" max="4" width="10.7109375" style="101" customWidth="1"/>
    <col min="5" max="5" width="9.42578125" style="101" customWidth="1"/>
    <col min="6" max="6" width="10.7109375" style="101" customWidth="1"/>
    <col min="7" max="7" width="1.7109375" style="101" customWidth="1"/>
    <col min="8" max="8" width="10.7109375" style="101" customWidth="1"/>
    <col min="9" max="9" width="1.7109375" style="101" customWidth="1"/>
    <col min="10" max="11" width="10.7109375" style="101" customWidth="1"/>
    <col min="12" max="12" width="1.7109375" style="101" customWidth="1"/>
    <col min="13" max="13" width="10.7109375" style="101" customWidth="1"/>
    <col min="14" max="14" width="1.7109375" style="101" customWidth="1"/>
    <col min="15" max="15" width="10.7109375" style="101" customWidth="1"/>
    <col min="16" max="16" width="1.7109375" style="101" customWidth="1"/>
    <col min="17" max="17" width="10.7109375" style="101" customWidth="1"/>
    <col min="18" max="18" width="1.7109375" style="101" customWidth="1"/>
    <col min="19" max="19" width="10.7109375" style="101" customWidth="1"/>
    <col min="20" max="20" width="1.7109375" style="101" customWidth="1"/>
    <col min="21" max="21" width="10.7109375" style="101" customWidth="1"/>
    <col min="22" max="22" width="1.7109375" style="101" customWidth="1"/>
    <col min="23" max="23" width="11.7109375" style="101" customWidth="1"/>
    <col min="24" max="24" width="1.7109375" style="101" customWidth="1"/>
    <col min="25" max="25" width="9.7109375" style="101" customWidth="1"/>
    <col min="26" max="26" width="8.5703125" style="101" customWidth="1"/>
    <col min="27" max="27" width="11.140625" style="101" customWidth="1"/>
    <col min="28" max="45" width="9.140625" style="101"/>
  </cols>
  <sheetData>
    <row r="1" spans="1:45" x14ac:dyDescent="0.25">
      <c r="Y1" s="23"/>
      <c r="Z1" s="23"/>
      <c r="AA1" s="23"/>
    </row>
    <row r="2" spans="1:45" x14ac:dyDescent="0.25">
      <c r="C2" s="89"/>
      <c r="D2" s="13"/>
      <c r="E2" s="13"/>
      <c r="F2" s="13"/>
      <c r="H2" s="149" t="s">
        <v>4</v>
      </c>
      <c r="I2" s="149"/>
      <c r="J2" s="149"/>
      <c r="K2" s="149"/>
      <c r="M2" s="13"/>
      <c r="O2" s="13"/>
      <c r="Q2" s="13"/>
      <c r="S2" s="13"/>
      <c r="U2" s="13"/>
      <c r="W2" s="23"/>
      <c r="Y2" s="23"/>
      <c r="Z2" s="23"/>
      <c r="AA2" s="23"/>
    </row>
    <row r="3" spans="1:45" ht="15" customHeight="1" x14ac:dyDescent="0.25">
      <c r="C3" s="149" t="s">
        <v>189</v>
      </c>
      <c r="D3" s="149"/>
      <c r="E3" s="149"/>
      <c r="F3" s="149"/>
      <c r="H3" s="144" t="s">
        <v>194</v>
      </c>
      <c r="J3" s="105" t="s">
        <v>5</v>
      </c>
      <c r="K3" s="105"/>
      <c r="M3" s="145" t="s">
        <v>208</v>
      </c>
      <c r="O3" s="149" t="s">
        <v>209</v>
      </c>
      <c r="P3" s="149"/>
      <c r="Q3" s="149"/>
      <c r="S3" s="145" t="s">
        <v>221</v>
      </c>
      <c r="T3" s="145"/>
      <c r="U3" s="145"/>
      <c r="W3" s="89" t="s">
        <v>272</v>
      </c>
      <c r="Y3" s="23"/>
      <c r="Z3" s="23"/>
      <c r="AA3" s="23"/>
    </row>
    <row r="4" spans="1:45" ht="15" customHeight="1" x14ac:dyDescent="0.25">
      <c r="C4" s="149"/>
      <c r="D4" s="149"/>
      <c r="E4" s="149"/>
      <c r="F4" s="149"/>
      <c r="H4" s="144"/>
      <c r="J4" s="105"/>
      <c r="K4" s="105"/>
      <c r="M4" s="145"/>
      <c r="O4" s="92" t="s">
        <v>240</v>
      </c>
      <c r="Q4" s="92" t="s">
        <v>217</v>
      </c>
      <c r="S4" s="145"/>
      <c r="T4" s="145"/>
      <c r="U4" s="145"/>
      <c r="W4" s="89" t="s">
        <v>263</v>
      </c>
      <c r="Y4" s="23"/>
      <c r="Z4" s="23"/>
      <c r="AA4" s="23"/>
    </row>
    <row r="5" spans="1:45" ht="5.0999999999999996" customHeight="1" thickBot="1" x14ac:dyDescent="0.3">
      <c r="C5" s="89"/>
      <c r="D5" s="89"/>
      <c r="E5" s="89"/>
      <c r="F5" s="89"/>
      <c r="H5" s="13"/>
      <c r="J5" s="13"/>
      <c r="K5" s="13"/>
      <c r="M5" s="13"/>
      <c r="O5" s="13"/>
      <c r="Q5" s="13"/>
      <c r="S5" s="13"/>
      <c r="U5" s="13"/>
      <c r="W5" s="59"/>
      <c r="Y5" s="87"/>
      <c r="Z5" s="87"/>
      <c r="AA5" s="87"/>
    </row>
    <row r="6" spans="1:45" ht="15" customHeight="1" x14ac:dyDescent="0.25">
      <c r="C6" s="133" t="str">
        <f>+'Lead Sheet (R)'!C6:C8</f>
        <v>Jack Ciattarelli</v>
      </c>
      <c r="D6" s="136" t="str">
        <f>+'Lead Sheet (R)'!D6:D8</f>
        <v>Brian D. Levine</v>
      </c>
      <c r="E6" s="136" t="str">
        <f>+'Lead Sheet (R)'!E6:E8</f>
        <v>Philip Rizzo</v>
      </c>
      <c r="F6" s="139" t="str">
        <f>+'Lead Sheet (R)'!F6:F8</f>
        <v>Hirsh V. Singh</v>
      </c>
      <c r="H6" s="110" t="str">
        <f>+'Lead Sheet (R)'!H6:H8</f>
        <v>Michael Testa</v>
      </c>
      <c r="J6" s="116" t="str">
        <f>+'Lead Sheet (R)'!J6:J8</f>
        <v>Erik Simonsen</v>
      </c>
      <c r="K6" s="113" t="str">
        <f>+'Lead Sheet (R)'!K6:K8</f>
        <v>Antwan McClellan</v>
      </c>
      <c r="M6" s="110" t="str">
        <f>+'Lead Sheet (R)'!AC6:AC8</f>
        <v>Joseph J. Giralo</v>
      </c>
      <c r="O6" s="110" t="str">
        <f>+'Lead Sheet (R)'!AE6:AE8</f>
        <v>Frank X. Balles</v>
      </c>
      <c r="Q6" s="110" t="str">
        <f>+'Lead Sheet (R)'!AI6:AI8</f>
        <v>James Bertino</v>
      </c>
      <c r="S6" s="110" t="str">
        <f>+'Lead Sheet (R)'!AK6:AK8</f>
        <v>Robert Croce</v>
      </c>
      <c r="U6" s="110" t="str">
        <f>+'Lead Sheet (R)'!AM6:AM8</f>
        <v>Cynthia Balles</v>
      </c>
      <c r="W6" s="107" t="s">
        <v>337</v>
      </c>
      <c r="Y6" s="127" t="s">
        <v>224</v>
      </c>
      <c r="Z6" s="120" t="s">
        <v>225</v>
      </c>
      <c r="AA6" s="124" t="s">
        <v>226</v>
      </c>
    </row>
    <row r="7" spans="1:45" s="47" customFormat="1" x14ac:dyDescent="0.25">
      <c r="C7" s="134"/>
      <c r="D7" s="137"/>
      <c r="E7" s="137"/>
      <c r="F7" s="140"/>
      <c r="G7" s="103"/>
      <c r="H7" s="111"/>
      <c r="I7" s="103"/>
      <c r="J7" s="117"/>
      <c r="K7" s="114"/>
      <c r="L7" s="103"/>
      <c r="M7" s="111"/>
      <c r="N7" s="103"/>
      <c r="O7" s="111"/>
      <c r="P7" s="103"/>
      <c r="Q7" s="111"/>
      <c r="R7" s="103"/>
      <c r="S7" s="111"/>
      <c r="T7" s="103"/>
      <c r="U7" s="111"/>
      <c r="V7" s="103"/>
      <c r="W7" s="108"/>
      <c r="X7" s="103"/>
      <c r="Y7" s="128"/>
      <c r="Z7" s="121"/>
      <c r="AA7" s="125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</row>
    <row r="8" spans="1:45" s="47" customFormat="1" ht="15.75" thickBot="1" x14ac:dyDescent="0.3">
      <c r="C8" s="135"/>
      <c r="D8" s="138"/>
      <c r="E8" s="138"/>
      <c r="F8" s="141"/>
      <c r="G8" s="103"/>
      <c r="H8" s="112"/>
      <c r="I8" s="103"/>
      <c r="J8" s="118"/>
      <c r="K8" s="115"/>
      <c r="L8" s="103"/>
      <c r="M8" s="112"/>
      <c r="N8" s="103"/>
      <c r="O8" s="112"/>
      <c r="P8" s="103"/>
      <c r="Q8" s="112"/>
      <c r="R8" s="103"/>
      <c r="S8" s="112"/>
      <c r="T8" s="103"/>
      <c r="U8" s="112"/>
      <c r="V8" s="103"/>
      <c r="W8" s="109"/>
      <c r="X8" s="103"/>
      <c r="Y8" s="129"/>
      <c r="Z8" s="122"/>
      <c r="AA8" s="126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</row>
    <row r="9" spans="1:45" ht="5.0999999999999996" customHeight="1" x14ac:dyDescent="0.25">
      <c r="Y9" s="12"/>
      <c r="Z9" s="12"/>
      <c r="AA9" s="12"/>
    </row>
    <row r="10" spans="1:45" x14ac:dyDescent="0.25">
      <c r="A10" t="s">
        <v>2</v>
      </c>
      <c r="C10" s="8">
        <v>41</v>
      </c>
      <c r="D10" s="8">
        <v>1</v>
      </c>
      <c r="E10" s="8">
        <v>12</v>
      </c>
      <c r="F10" s="8">
        <v>45</v>
      </c>
      <c r="H10" s="8">
        <v>88</v>
      </c>
      <c r="J10" s="8">
        <v>87</v>
      </c>
      <c r="K10" s="8">
        <v>84</v>
      </c>
      <c r="M10" s="8">
        <v>90</v>
      </c>
      <c r="O10" s="8">
        <v>91</v>
      </c>
      <c r="Q10" s="8">
        <v>89</v>
      </c>
      <c r="S10" s="8">
        <v>89</v>
      </c>
      <c r="U10" s="8">
        <v>89</v>
      </c>
      <c r="W10" s="8">
        <v>89</v>
      </c>
      <c r="Y10" s="8">
        <v>99</v>
      </c>
      <c r="Z10" s="130">
        <v>45</v>
      </c>
      <c r="AA10" s="130">
        <v>2</v>
      </c>
    </row>
    <row r="11" spans="1:45" x14ac:dyDescent="0.25">
      <c r="A11" t="s">
        <v>3</v>
      </c>
      <c r="C11" s="8">
        <v>75</v>
      </c>
      <c r="D11" s="8">
        <v>6</v>
      </c>
      <c r="E11" s="8">
        <v>20</v>
      </c>
      <c r="F11" s="8">
        <v>39</v>
      </c>
      <c r="H11" s="8">
        <v>110</v>
      </c>
      <c r="J11" s="8">
        <v>108</v>
      </c>
      <c r="K11" s="8">
        <v>110</v>
      </c>
      <c r="M11" s="8">
        <v>110</v>
      </c>
      <c r="O11" s="8">
        <v>109</v>
      </c>
      <c r="Q11" s="8">
        <v>108</v>
      </c>
      <c r="S11" s="8">
        <v>109</v>
      </c>
      <c r="U11" s="8">
        <v>107</v>
      </c>
      <c r="W11" s="8">
        <v>111</v>
      </c>
      <c r="Y11" s="8">
        <v>141</v>
      </c>
      <c r="Z11" s="132"/>
      <c r="AA11" s="132"/>
    </row>
    <row r="12" spans="1:45" ht="15.75" thickBot="1" x14ac:dyDescent="0.3"/>
    <row r="13" spans="1:45" ht="15.75" thickBot="1" x14ac:dyDescent="0.3">
      <c r="A13" s="16" t="s">
        <v>30</v>
      </c>
      <c r="B13" s="7"/>
      <c r="C13" s="10">
        <f>+SUM(C10:C11)</f>
        <v>116</v>
      </c>
      <c r="D13" s="10">
        <f t="shared" ref="D13:U13" si="0">+SUM(D10:D11)</f>
        <v>7</v>
      </c>
      <c r="E13" s="10">
        <f t="shared" si="0"/>
        <v>32</v>
      </c>
      <c r="F13" s="10">
        <f t="shared" si="0"/>
        <v>84</v>
      </c>
      <c r="G13" s="7"/>
      <c r="H13" s="10">
        <f t="shared" si="0"/>
        <v>198</v>
      </c>
      <c r="I13" s="7"/>
      <c r="J13" s="10">
        <f t="shared" si="0"/>
        <v>195</v>
      </c>
      <c r="K13" s="10">
        <f t="shared" si="0"/>
        <v>194</v>
      </c>
      <c r="L13" s="7"/>
      <c r="M13" s="10">
        <f t="shared" si="0"/>
        <v>200</v>
      </c>
      <c r="N13" s="7"/>
      <c r="O13" s="10">
        <f t="shared" si="0"/>
        <v>200</v>
      </c>
      <c r="P13" s="7"/>
      <c r="Q13" s="10">
        <f t="shared" si="0"/>
        <v>197</v>
      </c>
      <c r="R13" s="7"/>
      <c r="S13" s="10">
        <f t="shared" si="0"/>
        <v>198</v>
      </c>
      <c r="T13" s="7"/>
      <c r="U13" s="10">
        <f t="shared" si="0"/>
        <v>196</v>
      </c>
      <c r="V13" s="7"/>
      <c r="W13" s="10">
        <f t="shared" ref="W13" si="1">+SUM(W10:W11)</f>
        <v>200</v>
      </c>
      <c r="Y13" s="10">
        <f>+SUM(Y10:Y11)</f>
        <v>240</v>
      </c>
      <c r="Z13" s="10">
        <f>+SUM(Z10:Z11)</f>
        <v>45</v>
      </c>
      <c r="AA13" s="10">
        <f>+SUM(AA10:AA11)</f>
        <v>2</v>
      </c>
    </row>
    <row r="14" spans="1:45" x14ac:dyDescent="0.25">
      <c r="A14" s="17" t="s">
        <v>31</v>
      </c>
      <c r="B14" s="7"/>
      <c r="C14" s="26">
        <v>27</v>
      </c>
      <c r="D14" s="26">
        <v>1</v>
      </c>
      <c r="E14" s="26">
        <v>3</v>
      </c>
      <c r="F14" s="26">
        <v>13</v>
      </c>
      <c r="G14" s="7"/>
      <c r="H14" s="26">
        <v>45</v>
      </c>
      <c r="I14" s="7"/>
      <c r="J14" s="26">
        <v>45</v>
      </c>
      <c r="K14" s="26">
        <v>45</v>
      </c>
      <c r="L14" s="7"/>
      <c r="M14" s="26">
        <v>45</v>
      </c>
      <c r="N14" s="7"/>
      <c r="O14" s="26">
        <v>43</v>
      </c>
      <c r="P14" s="7"/>
      <c r="Q14" s="26">
        <v>44</v>
      </c>
      <c r="R14" s="7"/>
      <c r="S14" s="26">
        <v>45</v>
      </c>
      <c r="T14" s="7"/>
      <c r="U14" s="26">
        <v>43</v>
      </c>
      <c r="V14" s="7"/>
      <c r="W14" s="26">
        <v>43</v>
      </c>
    </row>
    <row r="15" spans="1:45" ht="15.75" thickBot="1" x14ac:dyDescent="0.3">
      <c r="A15" s="18" t="s">
        <v>32</v>
      </c>
      <c r="B15" s="7"/>
      <c r="C15" s="27">
        <v>0</v>
      </c>
      <c r="D15" s="27">
        <v>0</v>
      </c>
      <c r="E15" s="27">
        <v>2</v>
      </c>
      <c r="F15" s="27">
        <v>0</v>
      </c>
      <c r="G15" s="7"/>
      <c r="H15" s="27">
        <v>2</v>
      </c>
      <c r="I15" s="7"/>
      <c r="J15" s="27">
        <v>2</v>
      </c>
      <c r="K15" s="27">
        <v>2</v>
      </c>
      <c r="L15" s="7"/>
      <c r="M15" s="27">
        <v>2</v>
      </c>
      <c r="N15" s="7"/>
      <c r="O15" s="27">
        <v>2</v>
      </c>
      <c r="P15" s="7"/>
      <c r="Q15" s="27">
        <v>2</v>
      </c>
      <c r="R15" s="7"/>
      <c r="S15" s="27">
        <v>2</v>
      </c>
      <c r="T15" s="7"/>
      <c r="U15" s="27">
        <v>2</v>
      </c>
      <c r="V15" s="7"/>
      <c r="W15" s="27">
        <v>2</v>
      </c>
    </row>
    <row r="16" spans="1:45" ht="15.75" thickBot="1" x14ac:dyDescent="0.3">
      <c r="A16" s="16" t="s">
        <v>34</v>
      </c>
      <c r="B16" s="7"/>
      <c r="C16" s="10">
        <f>+SUM(C13:C15)</f>
        <v>143</v>
      </c>
      <c r="D16" s="10">
        <f>+SUM(D13:D15)</f>
        <v>8</v>
      </c>
      <c r="E16" s="10">
        <f>+SUM(E13:E15)</f>
        <v>37</v>
      </c>
      <c r="F16" s="10">
        <f>+SUM(F13:F15)</f>
        <v>97</v>
      </c>
      <c r="G16" s="7"/>
      <c r="H16" s="10">
        <f>+SUM(H13:H15)</f>
        <v>245</v>
      </c>
      <c r="I16" s="7"/>
      <c r="J16" s="10">
        <f>+SUM(J13:J15)</f>
        <v>242</v>
      </c>
      <c r="K16" s="10">
        <f>+SUM(K13:K15)</f>
        <v>241</v>
      </c>
      <c r="L16" s="7"/>
      <c r="M16" s="10">
        <f>+SUM(M13:M15)</f>
        <v>247</v>
      </c>
      <c r="N16" s="7"/>
      <c r="O16" s="10">
        <f>+SUM(O13:O15)</f>
        <v>245</v>
      </c>
      <c r="P16" s="7"/>
      <c r="Q16" s="10">
        <f>+SUM(Q13:Q15)</f>
        <v>243</v>
      </c>
      <c r="R16" s="7"/>
      <c r="S16" s="10">
        <f>+SUM(S13:S15)</f>
        <v>245</v>
      </c>
      <c r="T16" s="7"/>
      <c r="U16" s="10">
        <f>+SUM(U13:U15)</f>
        <v>241</v>
      </c>
      <c r="V16" s="7"/>
      <c r="W16" s="10">
        <f>+SUM(W13:W15)</f>
        <v>245</v>
      </c>
    </row>
  </sheetData>
  <mergeCells count="25">
    <mergeCell ref="Z10:Z11"/>
    <mergeCell ref="AA10:AA11"/>
    <mergeCell ref="S3:U4"/>
    <mergeCell ref="M6:M8"/>
    <mergeCell ref="O6:O8"/>
    <mergeCell ref="AA6:AA8"/>
    <mergeCell ref="U6:U8"/>
    <mergeCell ref="Y6:Y8"/>
    <mergeCell ref="Z6:Z8"/>
    <mergeCell ref="D6:D8"/>
    <mergeCell ref="F6:F8"/>
    <mergeCell ref="H2:K2"/>
    <mergeCell ref="C6:C8"/>
    <mergeCell ref="W6:W8"/>
    <mergeCell ref="E6:E8"/>
    <mergeCell ref="H3:H4"/>
    <mergeCell ref="M3:M4"/>
    <mergeCell ref="C3:F4"/>
    <mergeCell ref="O3:Q3"/>
    <mergeCell ref="J3:K4"/>
    <mergeCell ref="H6:H8"/>
    <mergeCell ref="J6:J8"/>
    <mergeCell ref="K6:K8"/>
    <mergeCell ref="Q6:Q8"/>
    <mergeCell ref="S6:S8"/>
  </mergeCells>
  <pageMargins left="0.7" right="0.7" top="0.75" bottom="0.75" header="0.3" footer="0.3"/>
  <pageSetup paperSize="5" scale="75" orientation="landscape" r:id="rId1"/>
  <headerFooter>
    <oddHeader xml:space="preserve">&amp;C&amp;"-,Bold"Republican Primary Elections Results - June 8, 2021 
Prepared by the Office of Edward P. McGettigan, Atlantic County Clerk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7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1.28515625" customWidth="1"/>
    <col min="2" max="2" width="1.7109375" customWidth="1"/>
    <col min="3" max="3" width="8.7109375" customWidth="1"/>
    <col min="4" max="4" width="1.7109375" customWidth="1"/>
    <col min="5" max="5" width="8.7109375" customWidth="1"/>
    <col min="6" max="6" width="1.7109375" customWidth="1"/>
    <col min="7" max="7" width="8.7109375" customWidth="1"/>
    <col min="8" max="8" width="9" customWidth="1"/>
    <col min="9" max="9" width="1.7109375" customWidth="1"/>
    <col min="10" max="10" width="8.7109375" customWidth="1"/>
    <col min="11" max="11" width="8.7109375" style="1" customWidth="1"/>
    <col min="12" max="12" width="1.7109375" customWidth="1"/>
    <col min="13" max="13" width="9.28515625" customWidth="1"/>
    <col min="14" max="14" width="1.7109375" customWidth="1"/>
    <col min="15" max="15" width="10.28515625" customWidth="1"/>
    <col min="16" max="16" width="1.7109375" customWidth="1"/>
    <col min="17" max="17" width="10.7109375" customWidth="1"/>
    <col min="18" max="18" width="10" customWidth="1"/>
    <col min="19" max="19" width="1.7109375" customWidth="1"/>
    <col min="20" max="21" width="12.140625" customWidth="1"/>
    <col min="22" max="22" width="1.7109375" customWidth="1"/>
    <col min="23" max="24" width="10.7109375" customWidth="1"/>
    <col min="25" max="25" width="1.7109375" customWidth="1"/>
    <col min="26" max="26" width="8.7109375" customWidth="1"/>
    <col min="27" max="27" width="8.5703125" customWidth="1"/>
    <col min="28" max="28" width="10.7109375" customWidth="1"/>
    <col min="29" max="29" width="8.7109375" customWidth="1"/>
    <col min="30" max="52" width="13.42578125" customWidth="1"/>
  </cols>
  <sheetData>
    <row r="2" spans="1:29" x14ac:dyDescent="0.25">
      <c r="C2" s="50"/>
      <c r="E2" s="104" t="s">
        <v>196</v>
      </c>
      <c r="F2" s="104"/>
      <c r="G2" s="104"/>
      <c r="H2" s="104"/>
      <c r="J2" s="6"/>
      <c r="K2" s="6"/>
      <c r="M2" s="52"/>
      <c r="O2" s="13"/>
      <c r="Q2" s="59"/>
      <c r="R2" s="59"/>
      <c r="T2" s="59"/>
      <c r="U2" s="59"/>
    </row>
    <row r="3" spans="1:29" ht="15" customHeight="1" x14ac:dyDescent="0.25">
      <c r="C3" s="105" t="s">
        <v>189</v>
      </c>
      <c r="E3" s="104" t="s">
        <v>195</v>
      </c>
      <c r="G3" s="105" t="s">
        <v>5</v>
      </c>
      <c r="H3" s="105"/>
      <c r="J3" s="105" t="s">
        <v>208</v>
      </c>
      <c r="K3" s="105"/>
      <c r="M3" s="104" t="s">
        <v>209</v>
      </c>
      <c r="N3" s="104"/>
      <c r="O3" s="104"/>
      <c r="Q3" s="59"/>
      <c r="R3" s="59"/>
      <c r="T3" s="59"/>
      <c r="U3" s="59"/>
      <c r="Z3" s="7"/>
      <c r="AA3" s="7"/>
      <c r="AB3" s="7"/>
      <c r="AC3" s="7"/>
    </row>
    <row r="4" spans="1:29" x14ac:dyDescent="0.25">
      <c r="C4" s="105"/>
      <c r="E4" s="104"/>
      <c r="G4" s="105"/>
      <c r="H4" s="105"/>
      <c r="J4" s="105"/>
      <c r="K4" s="105"/>
      <c r="M4" s="54" t="s">
        <v>240</v>
      </c>
      <c r="O4" s="50" t="s">
        <v>217</v>
      </c>
      <c r="Q4" s="119" t="s">
        <v>221</v>
      </c>
      <c r="R4" s="119"/>
      <c r="T4" s="119" t="s">
        <v>221</v>
      </c>
      <c r="U4" s="119"/>
      <c r="W4" s="119" t="s">
        <v>43</v>
      </c>
      <c r="X4" s="119"/>
      <c r="Z4" s="33"/>
      <c r="AA4" s="33"/>
      <c r="AB4" s="33"/>
      <c r="AC4" s="33"/>
    </row>
    <row r="5" spans="1:29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23"/>
      <c r="Q5" s="13"/>
      <c r="R5" s="13"/>
      <c r="S5" s="23"/>
      <c r="T5" s="13"/>
      <c r="U5" s="20"/>
      <c r="V5" s="23"/>
      <c r="W5" s="52"/>
      <c r="X5" s="52"/>
      <c r="Y5" s="23"/>
      <c r="Z5" s="33"/>
      <c r="AA5" s="33"/>
      <c r="AB5" s="33"/>
      <c r="AC5" s="33"/>
    </row>
    <row r="6" spans="1:29" ht="15" customHeight="1" x14ac:dyDescent="0.25">
      <c r="A6" s="106" t="s">
        <v>8</v>
      </c>
      <c r="C6" s="107" t="str">
        <f>+'Leed Sheet (D)'!C6:C8</f>
        <v>Philip Murphy</v>
      </c>
      <c r="D6" s="23"/>
      <c r="E6" s="107" t="str">
        <f>+'Leed Sheet (D)'!J6:J8</f>
        <v>Vince Mazzeo</v>
      </c>
      <c r="F6" s="23"/>
      <c r="G6" s="116" t="str">
        <f>+'Leed Sheet (D)'!L6:L8</f>
        <v>John Armato</v>
      </c>
      <c r="H6" s="113" t="str">
        <f>+'Leed Sheet (D)'!M6:M8</f>
        <v>Caren Fitzpatrick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0" t="str">
        <f>+'Leed Sheet (D)'!AF6:AF8</f>
        <v>Dr. William Beyers</v>
      </c>
      <c r="P6" s="23"/>
      <c r="Q6" s="116" t="str">
        <f>+'Leed Sheet (D)'!AH6:AH8</f>
        <v>Robert J. Campbell</v>
      </c>
      <c r="R6" s="113" t="str">
        <f>+'Leed Sheet (D)'!AI6:AI8</f>
        <v>William "Wick" Ward</v>
      </c>
      <c r="S6" s="23"/>
      <c r="T6" s="116" t="str">
        <f>+'Leed Sheet (D)'!AK6:AK8</f>
        <v>Joyce Mollineaux</v>
      </c>
      <c r="U6" s="113" t="str">
        <f>+'Leed Sheet (D)'!AL6:AL8</f>
        <v>Sherri Parmenter</v>
      </c>
      <c r="V6" s="23"/>
      <c r="W6" s="116" t="s">
        <v>340</v>
      </c>
      <c r="X6" s="113" t="s">
        <v>341</v>
      </c>
      <c r="Y6" s="23"/>
      <c r="Z6" s="127" t="s">
        <v>224</v>
      </c>
      <c r="AA6" s="120" t="s">
        <v>225</v>
      </c>
      <c r="AB6" s="120" t="s">
        <v>226</v>
      </c>
      <c r="AC6" s="124" t="s">
        <v>227</v>
      </c>
    </row>
    <row r="7" spans="1:29" x14ac:dyDescent="0.25">
      <c r="A7" s="106"/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1"/>
      <c r="P7" s="23"/>
      <c r="Q7" s="117"/>
      <c r="R7" s="114"/>
      <c r="S7" s="23"/>
      <c r="T7" s="117"/>
      <c r="U7" s="114"/>
      <c r="V7" s="23"/>
      <c r="W7" s="117"/>
      <c r="X7" s="114"/>
      <c r="Y7" s="23"/>
      <c r="Z7" s="128"/>
      <c r="AA7" s="121"/>
      <c r="AB7" s="121"/>
      <c r="AC7" s="125"/>
    </row>
    <row r="8" spans="1:29" ht="15.75" thickBot="1" x14ac:dyDescent="0.3">
      <c r="A8" s="106"/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2"/>
      <c r="P8" s="23"/>
      <c r="Q8" s="118"/>
      <c r="R8" s="115"/>
      <c r="S8" s="23"/>
      <c r="T8" s="118"/>
      <c r="U8" s="115"/>
      <c r="V8" s="23"/>
      <c r="W8" s="118"/>
      <c r="X8" s="115"/>
      <c r="Y8" s="23"/>
      <c r="Z8" s="129"/>
      <c r="AA8" s="122"/>
      <c r="AB8" s="122"/>
      <c r="AC8" s="126"/>
    </row>
    <row r="9" spans="1:29" ht="5.0999999999999996" customHeight="1" x14ac:dyDescent="0.25">
      <c r="Z9" s="12"/>
      <c r="AA9" s="12"/>
      <c r="AB9" s="12"/>
      <c r="AC9" s="12"/>
    </row>
    <row r="10" spans="1:29" x14ac:dyDescent="0.25">
      <c r="A10" t="s">
        <v>72</v>
      </c>
      <c r="C10" s="8">
        <v>43</v>
      </c>
      <c r="E10" s="8">
        <v>42</v>
      </c>
      <c r="G10" s="8">
        <v>42</v>
      </c>
      <c r="H10" s="8">
        <v>37</v>
      </c>
      <c r="J10" s="8">
        <v>39</v>
      </c>
      <c r="K10" s="9">
        <v>2</v>
      </c>
      <c r="M10" s="9">
        <v>43</v>
      </c>
      <c r="O10" s="8">
        <v>43</v>
      </c>
      <c r="Q10" s="8">
        <v>41</v>
      </c>
      <c r="R10" s="8">
        <v>41</v>
      </c>
      <c r="T10" s="8">
        <v>40</v>
      </c>
      <c r="U10" s="8">
        <v>39</v>
      </c>
      <c r="W10" s="8"/>
      <c r="X10" s="8"/>
      <c r="Z10" s="8">
        <v>46</v>
      </c>
      <c r="AA10" s="130">
        <v>30</v>
      </c>
      <c r="AB10" s="130">
        <v>6</v>
      </c>
      <c r="AC10" s="27">
        <v>1</v>
      </c>
    </row>
    <row r="11" spans="1:29" x14ac:dyDescent="0.25">
      <c r="A11" t="s">
        <v>73</v>
      </c>
      <c r="C11" s="8">
        <v>38</v>
      </c>
      <c r="E11" s="8">
        <v>37</v>
      </c>
      <c r="G11" s="8">
        <v>37</v>
      </c>
      <c r="H11" s="8">
        <v>35</v>
      </c>
      <c r="J11" s="8">
        <v>36</v>
      </c>
      <c r="K11" s="9">
        <v>2</v>
      </c>
      <c r="M11" s="9">
        <v>36</v>
      </c>
      <c r="O11" s="8">
        <v>37</v>
      </c>
      <c r="Q11" s="8">
        <v>37</v>
      </c>
      <c r="R11" s="8">
        <v>28</v>
      </c>
      <c r="T11" s="8">
        <v>38</v>
      </c>
      <c r="U11" s="8">
        <v>34</v>
      </c>
      <c r="W11" s="8">
        <v>9</v>
      </c>
      <c r="X11" s="8">
        <v>9</v>
      </c>
      <c r="Z11" s="8">
        <v>51</v>
      </c>
      <c r="AA11" s="132"/>
      <c r="AB11" s="132"/>
      <c r="AC11" s="14">
        <v>0</v>
      </c>
    </row>
    <row r="12" spans="1:29" ht="15.75" thickBot="1" x14ac:dyDescent="0.3"/>
    <row r="13" spans="1:29" ht="15.75" thickBot="1" x14ac:dyDescent="0.3">
      <c r="A13" s="16" t="s">
        <v>30</v>
      </c>
      <c r="B13" s="7"/>
      <c r="C13" s="10">
        <f>+SUM(C10:C11)</f>
        <v>81</v>
      </c>
      <c r="E13" s="10">
        <f>+SUM(E10:E11)</f>
        <v>79</v>
      </c>
      <c r="G13" s="10">
        <f>+SUM(G10:G11)</f>
        <v>79</v>
      </c>
      <c r="H13" s="10">
        <f>+SUM(H10:H11)</f>
        <v>72</v>
      </c>
      <c r="J13" s="10">
        <f>+SUM(J10:J11)</f>
        <v>75</v>
      </c>
      <c r="K13" s="10">
        <f>+SUM(K10:K11)</f>
        <v>4</v>
      </c>
      <c r="M13" s="10">
        <f>+SUM(M10:M11)</f>
        <v>79</v>
      </c>
      <c r="O13" s="10">
        <f>+SUM(O10:O11)</f>
        <v>80</v>
      </c>
      <c r="Q13" s="10">
        <f>+SUM(Q10:Q11)</f>
        <v>78</v>
      </c>
      <c r="R13" s="10">
        <f>+SUM(R10:R11)</f>
        <v>69</v>
      </c>
      <c r="T13" s="10">
        <f>+SUM(T10:T11)</f>
        <v>78</v>
      </c>
      <c r="U13" s="10">
        <f>+SUM(U10:U11)</f>
        <v>73</v>
      </c>
      <c r="W13" s="10">
        <f>+SUM(W10:W11)</f>
        <v>9</v>
      </c>
      <c r="X13" s="10">
        <f>+SUM(X10:X11)</f>
        <v>9</v>
      </c>
      <c r="Z13" s="10">
        <f>+SUM(Z10:Z11)</f>
        <v>97</v>
      </c>
      <c r="AA13" s="10">
        <f>+SUM(AA10:AA11)</f>
        <v>30</v>
      </c>
      <c r="AB13" s="10">
        <f>+SUM(AB10:AB11)</f>
        <v>6</v>
      </c>
      <c r="AC13" s="10">
        <f>+SUM(AC10:AC11)</f>
        <v>1</v>
      </c>
    </row>
    <row r="14" spans="1:29" x14ac:dyDescent="0.25">
      <c r="A14" s="17" t="s">
        <v>31</v>
      </c>
      <c r="B14" s="7"/>
      <c r="C14" s="26">
        <v>29</v>
      </c>
      <c r="D14" s="47"/>
      <c r="E14" s="26">
        <v>27</v>
      </c>
      <c r="F14" s="47"/>
      <c r="G14" s="26">
        <v>27</v>
      </c>
      <c r="H14" s="26">
        <v>26</v>
      </c>
      <c r="I14" s="47"/>
      <c r="J14" s="26">
        <v>24</v>
      </c>
      <c r="K14" s="26">
        <v>4</v>
      </c>
      <c r="L14" s="47"/>
      <c r="M14" s="26">
        <v>28</v>
      </c>
      <c r="N14" s="47"/>
      <c r="O14" s="26">
        <v>28</v>
      </c>
      <c r="P14" s="47"/>
      <c r="Q14" s="26">
        <v>28</v>
      </c>
      <c r="R14" s="26">
        <v>27</v>
      </c>
      <c r="S14" s="47"/>
      <c r="T14" s="26">
        <v>28</v>
      </c>
      <c r="U14" s="26">
        <v>27</v>
      </c>
      <c r="V14" s="47"/>
      <c r="W14" s="26">
        <v>1</v>
      </c>
      <c r="X14" s="26">
        <v>1</v>
      </c>
      <c r="Y14" s="47"/>
      <c r="Z14" s="25"/>
      <c r="AA14" s="25"/>
      <c r="AB14" s="25"/>
      <c r="AC14" s="25"/>
    </row>
    <row r="15" spans="1:29" x14ac:dyDescent="0.25">
      <c r="A15" s="18" t="s">
        <v>32</v>
      </c>
      <c r="B15" s="7"/>
      <c r="C15" s="27">
        <v>6</v>
      </c>
      <c r="D15" s="47"/>
      <c r="E15" s="27">
        <v>6</v>
      </c>
      <c r="F15" s="47"/>
      <c r="G15" s="27">
        <v>5</v>
      </c>
      <c r="H15" s="27">
        <v>6</v>
      </c>
      <c r="I15" s="47"/>
      <c r="J15" s="27">
        <v>6</v>
      </c>
      <c r="K15" s="27">
        <v>0</v>
      </c>
      <c r="L15" s="47"/>
      <c r="M15" s="27">
        <v>6</v>
      </c>
      <c r="N15" s="47"/>
      <c r="O15" s="27">
        <v>6</v>
      </c>
      <c r="P15" s="47"/>
      <c r="Q15" s="27">
        <v>5</v>
      </c>
      <c r="R15" s="27">
        <v>5</v>
      </c>
      <c r="S15" s="47"/>
      <c r="T15" s="27">
        <v>5</v>
      </c>
      <c r="U15" s="27">
        <v>5</v>
      </c>
      <c r="V15" s="47"/>
      <c r="W15" s="27">
        <v>0</v>
      </c>
      <c r="X15" s="27">
        <v>0</v>
      </c>
      <c r="Y15" s="47"/>
      <c r="Z15" s="25"/>
      <c r="AA15" s="25"/>
      <c r="AB15" s="25"/>
      <c r="AC15" s="25"/>
    </row>
    <row r="16" spans="1:29" ht="15.75" thickBot="1" x14ac:dyDescent="0.3">
      <c r="A16" s="19" t="s">
        <v>33</v>
      </c>
      <c r="B16" s="7"/>
      <c r="C16" s="28">
        <v>1</v>
      </c>
      <c r="D16" s="47"/>
      <c r="E16" s="28">
        <v>1</v>
      </c>
      <c r="F16" s="47"/>
      <c r="G16" s="28">
        <v>1</v>
      </c>
      <c r="H16" s="28">
        <v>1</v>
      </c>
      <c r="I16" s="47"/>
      <c r="J16" s="28">
        <v>1</v>
      </c>
      <c r="K16" s="28">
        <v>0</v>
      </c>
      <c r="L16" s="47"/>
      <c r="M16" s="28">
        <v>1</v>
      </c>
      <c r="N16" s="47"/>
      <c r="O16" s="28">
        <v>1</v>
      </c>
      <c r="P16" s="47"/>
      <c r="Q16" s="28">
        <v>1</v>
      </c>
      <c r="R16" s="28">
        <v>1</v>
      </c>
      <c r="S16" s="47"/>
      <c r="T16" s="28">
        <v>1</v>
      </c>
      <c r="U16" s="28">
        <v>1</v>
      </c>
      <c r="V16" s="47"/>
      <c r="W16" s="28">
        <v>0</v>
      </c>
      <c r="X16" s="28">
        <v>0</v>
      </c>
      <c r="Y16" s="47"/>
      <c r="Z16" s="25"/>
      <c r="AA16" s="25"/>
      <c r="AB16" s="25"/>
      <c r="AC16" s="25"/>
    </row>
    <row r="17" spans="1:29" ht="15.75" thickBot="1" x14ac:dyDescent="0.3">
      <c r="A17" s="16" t="s">
        <v>34</v>
      </c>
      <c r="B17" s="7"/>
      <c r="C17" s="10">
        <f>+SUM(C13:C16)</f>
        <v>117</v>
      </c>
      <c r="E17" s="10">
        <f>+SUM(E13:E16)</f>
        <v>113</v>
      </c>
      <c r="G17" s="10">
        <f>+SUM(G13:G16)</f>
        <v>112</v>
      </c>
      <c r="H17" s="10">
        <f>+SUM(H13:H16)</f>
        <v>105</v>
      </c>
      <c r="J17" s="10">
        <f>+SUM(J13:J16)</f>
        <v>106</v>
      </c>
      <c r="K17" s="10">
        <f>+SUM(K13:K16)</f>
        <v>8</v>
      </c>
      <c r="M17" s="10">
        <f>+SUM(M13:M16)</f>
        <v>114</v>
      </c>
      <c r="O17" s="10">
        <f>+SUM(O13:O16)</f>
        <v>115</v>
      </c>
      <c r="Q17" s="10">
        <f>+SUM(Q13:Q16)</f>
        <v>112</v>
      </c>
      <c r="R17" s="10">
        <f>+SUM(R13:R16)</f>
        <v>102</v>
      </c>
      <c r="T17" s="10">
        <f>+SUM(T13:T16)</f>
        <v>112</v>
      </c>
      <c r="U17" s="10">
        <f>+SUM(U13:U16)</f>
        <v>106</v>
      </c>
      <c r="W17" s="10">
        <f>+SUM(W13:W16)</f>
        <v>10</v>
      </c>
      <c r="X17" s="10">
        <f>+SUM(X13:X16)</f>
        <v>10</v>
      </c>
      <c r="Z17" s="24"/>
      <c r="AA17" s="24"/>
      <c r="AB17" s="24"/>
      <c r="AC17" s="24"/>
    </row>
  </sheetData>
  <mergeCells count="30">
    <mergeCell ref="AB10:AB11"/>
    <mergeCell ref="AA10:AA11"/>
    <mergeCell ref="A6:A8"/>
    <mergeCell ref="Z6:Z8"/>
    <mergeCell ref="AA6:AA8"/>
    <mergeCell ref="AB6:AB8"/>
    <mergeCell ref="AC6:AC8"/>
    <mergeCell ref="C6:C8"/>
    <mergeCell ref="E6:E8"/>
    <mergeCell ref="G6:G8"/>
    <mergeCell ref="H6:H8"/>
    <mergeCell ref="J6:J8"/>
    <mergeCell ref="T6:T8"/>
    <mergeCell ref="U6:U8"/>
    <mergeCell ref="X6:X8"/>
    <mergeCell ref="W6:W8"/>
    <mergeCell ref="W4:X4"/>
    <mergeCell ref="K6:K8"/>
    <mergeCell ref="M6:M8"/>
    <mergeCell ref="O6:O8"/>
    <mergeCell ref="Q6:Q8"/>
    <mergeCell ref="R6:R8"/>
    <mergeCell ref="Q4:R4"/>
    <mergeCell ref="T4:U4"/>
    <mergeCell ref="M3:O3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>&amp;C&amp;"-,Bold"Democratic Primary Elections Results - June 8, 2021 
Prepared by the Office of Edward P. McGettigan, Atlantic County Clerk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2.28515625" customWidth="1"/>
    <col min="2" max="2" width="3.140625" customWidth="1"/>
    <col min="3" max="3" width="8.7109375" customWidth="1"/>
    <col min="4" max="4" width="1.7109375" customWidth="1"/>
    <col min="5" max="5" width="8.7109375" customWidth="1"/>
    <col min="6" max="6" width="1.7109375" customWidth="1"/>
    <col min="7" max="7" width="8.7109375" customWidth="1"/>
    <col min="8" max="8" width="10.28515625" customWidth="1"/>
    <col min="9" max="9" width="1.7109375" customWidth="1"/>
    <col min="10" max="11" width="8.7109375" customWidth="1"/>
    <col min="12" max="12" width="1.7109375" customWidth="1"/>
    <col min="13" max="13" width="9.7109375" customWidth="1"/>
    <col min="14" max="14" width="1.7109375" customWidth="1"/>
    <col min="15" max="15" width="9.7109375" customWidth="1"/>
    <col min="16" max="16" width="1.7109375" customWidth="1"/>
    <col min="17" max="17" width="10.7109375" customWidth="1"/>
    <col min="18" max="18" width="9.7109375" customWidth="1"/>
    <col min="19" max="19" width="1.7109375" customWidth="1"/>
    <col min="20" max="21" width="11" customWidth="1"/>
    <col min="22" max="22" width="1.7109375" customWidth="1"/>
    <col min="23" max="23" width="11.85546875" customWidth="1"/>
    <col min="24" max="24" width="9.7109375" customWidth="1"/>
    <col min="25" max="25" width="1.7109375" customWidth="1"/>
    <col min="26" max="26" width="8.7109375" customWidth="1"/>
    <col min="27" max="27" width="8.5703125" customWidth="1"/>
    <col min="28" max="28" width="10.28515625" customWidth="1"/>
    <col min="29" max="29" width="7.7109375" customWidth="1"/>
    <col min="30" max="49" width="13.42578125" customWidth="1"/>
  </cols>
  <sheetData>
    <row r="1" spans="1:29" x14ac:dyDescent="0.25"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15" customHeight="1" x14ac:dyDescent="0.25">
      <c r="C2" s="50"/>
      <c r="D2" s="23"/>
      <c r="E2" s="104" t="s">
        <v>196</v>
      </c>
      <c r="F2" s="104"/>
      <c r="G2" s="104"/>
      <c r="H2" s="104"/>
      <c r="I2" s="23"/>
      <c r="J2" s="6"/>
      <c r="K2" s="6"/>
      <c r="L2" s="23"/>
      <c r="M2" s="52"/>
      <c r="N2" s="23"/>
      <c r="O2" s="13"/>
      <c r="P2" s="23"/>
      <c r="Q2" s="59"/>
      <c r="R2" s="59"/>
      <c r="S2" s="23"/>
      <c r="T2" s="59"/>
      <c r="U2" s="59"/>
      <c r="V2" s="23"/>
      <c r="W2" s="59"/>
      <c r="X2" s="23"/>
      <c r="Y2" s="23"/>
      <c r="Z2" s="23"/>
      <c r="AA2" s="23"/>
      <c r="AB2" s="23"/>
      <c r="AC2" s="23"/>
    </row>
    <row r="3" spans="1:29" ht="15" customHeight="1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59"/>
      <c r="X3" s="23"/>
      <c r="Y3" s="23"/>
      <c r="Z3" s="23"/>
      <c r="AA3" s="23"/>
      <c r="AB3" s="23"/>
      <c r="AC3" s="23"/>
    </row>
    <row r="4" spans="1:29" ht="15" customHeight="1" x14ac:dyDescent="0.25">
      <c r="C4" s="105"/>
      <c r="D4" s="23"/>
      <c r="E4" s="10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50" t="s">
        <v>217</v>
      </c>
      <c r="P4" s="23"/>
      <c r="Q4" s="119" t="s">
        <v>221</v>
      </c>
      <c r="R4" s="119"/>
      <c r="S4" s="23"/>
      <c r="T4" s="119" t="s">
        <v>221</v>
      </c>
      <c r="U4" s="119"/>
      <c r="V4" s="23"/>
      <c r="W4" s="142" t="s">
        <v>78</v>
      </c>
      <c r="X4" s="142"/>
      <c r="Y4" s="23"/>
      <c r="Z4" s="23"/>
      <c r="AA4" s="23"/>
      <c r="AB4" s="23"/>
      <c r="AC4" s="23"/>
    </row>
    <row r="5" spans="1:29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23"/>
      <c r="Q5" s="13"/>
      <c r="R5" s="13"/>
      <c r="S5" s="23"/>
      <c r="T5" s="13"/>
      <c r="U5" s="20"/>
      <c r="V5" s="23"/>
      <c r="W5" s="23"/>
      <c r="X5" s="52"/>
      <c r="Y5" s="23"/>
      <c r="Z5" s="33"/>
      <c r="AA5" s="33"/>
      <c r="AB5" s="33"/>
      <c r="AC5" s="33"/>
    </row>
    <row r="6" spans="1:29" ht="15" customHeight="1" x14ac:dyDescent="0.25">
      <c r="A6" s="106" t="s">
        <v>8</v>
      </c>
      <c r="C6" s="107" t="str">
        <f>+'Leed Sheet (D)'!C6:C8</f>
        <v>Philip Murphy</v>
      </c>
      <c r="D6" s="23"/>
      <c r="E6" s="107" t="str">
        <f>+'Leed Sheet (D)'!J6:J8</f>
        <v>Vince Mazzeo</v>
      </c>
      <c r="F6" s="23"/>
      <c r="G6" s="116" t="str">
        <f>+'Leed Sheet (D)'!L6:L8</f>
        <v>John Armato</v>
      </c>
      <c r="H6" s="113" t="str">
        <f>+'Leed Sheet (D)'!M6:M8</f>
        <v>Caren Fitzpatrick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0" t="str">
        <f>+'Leed Sheet (D)'!AF6:AF8</f>
        <v>Dr. William Beyers</v>
      </c>
      <c r="P6" s="23"/>
      <c r="Q6" s="116" t="str">
        <f>+'Leed Sheet (D)'!AH6:AH8</f>
        <v>Robert J. Campbell</v>
      </c>
      <c r="R6" s="113" t="str">
        <f>+'Leed Sheet (D)'!AI6:AI8</f>
        <v>William "Wick" Ward</v>
      </c>
      <c r="S6" s="23"/>
      <c r="T6" s="116" t="str">
        <f>+'Leed Sheet (D)'!AK6:AK8</f>
        <v>Joyce Mollineaux</v>
      </c>
      <c r="U6" s="113" t="str">
        <f>+'Leed Sheet (D)'!AL6:AL8</f>
        <v>Sherri Parmenter</v>
      </c>
      <c r="V6" s="23"/>
      <c r="W6" s="133" t="s">
        <v>346</v>
      </c>
      <c r="X6" s="113" t="s">
        <v>241</v>
      </c>
      <c r="Y6" s="23"/>
      <c r="Z6" s="127" t="s">
        <v>224</v>
      </c>
      <c r="AA6" s="120" t="s">
        <v>225</v>
      </c>
      <c r="AB6" s="120" t="s">
        <v>226</v>
      </c>
      <c r="AC6" s="124" t="s">
        <v>227</v>
      </c>
    </row>
    <row r="7" spans="1:29" x14ac:dyDescent="0.25">
      <c r="A7" s="106"/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1"/>
      <c r="P7" s="23"/>
      <c r="Q7" s="117"/>
      <c r="R7" s="114"/>
      <c r="S7" s="23"/>
      <c r="T7" s="117"/>
      <c r="U7" s="114"/>
      <c r="V7" s="23"/>
      <c r="W7" s="134"/>
      <c r="X7" s="114"/>
      <c r="Y7" s="23"/>
      <c r="Z7" s="128"/>
      <c r="AA7" s="121"/>
      <c r="AB7" s="121"/>
      <c r="AC7" s="125"/>
    </row>
    <row r="8" spans="1:29" ht="15.75" thickBot="1" x14ac:dyDescent="0.3">
      <c r="A8" s="106"/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2"/>
      <c r="P8" s="23"/>
      <c r="Q8" s="118"/>
      <c r="R8" s="115"/>
      <c r="S8" s="23"/>
      <c r="T8" s="118"/>
      <c r="U8" s="115"/>
      <c r="V8" s="23"/>
      <c r="W8" s="135"/>
      <c r="X8" s="115"/>
      <c r="Y8" s="23"/>
      <c r="Z8" s="129"/>
      <c r="AA8" s="122"/>
      <c r="AB8" s="122"/>
      <c r="AC8" s="126"/>
    </row>
    <row r="9" spans="1:29" ht="5.0999999999999996" customHeight="1" x14ac:dyDescent="0.25">
      <c r="C9" s="13"/>
      <c r="E9" s="13"/>
      <c r="G9" s="13"/>
      <c r="H9" s="13"/>
      <c r="J9" s="13"/>
      <c r="Z9" s="12"/>
      <c r="AA9" s="12"/>
      <c r="AB9" s="12"/>
      <c r="AC9" s="12"/>
    </row>
    <row r="10" spans="1:29" x14ac:dyDescent="0.25">
      <c r="A10" t="s">
        <v>74</v>
      </c>
      <c r="C10" s="8">
        <v>76</v>
      </c>
      <c r="E10" s="8">
        <v>75</v>
      </c>
      <c r="G10" s="8">
        <v>77</v>
      </c>
      <c r="H10" s="8">
        <v>71</v>
      </c>
      <c r="J10" s="8">
        <v>64</v>
      </c>
      <c r="K10" s="8">
        <v>10</v>
      </c>
      <c r="M10" s="8">
        <v>70</v>
      </c>
      <c r="O10" s="8">
        <v>72</v>
      </c>
      <c r="Q10" s="8">
        <v>70</v>
      </c>
      <c r="R10" s="9">
        <v>71</v>
      </c>
      <c r="T10" s="8">
        <v>72</v>
      </c>
      <c r="U10" s="8">
        <v>69</v>
      </c>
      <c r="W10" s="9">
        <v>76</v>
      </c>
      <c r="X10" s="8">
        <v>71</v>
      </c>
      <c r="Z10" s="8">
        <v>85</v>
      </c>
      <c r="AA10" s="130">
        <v>108</v>
      </c>
      <c r="AB10" s="130">
        <v>5</v>
      </c>
      <c r="AC10" s="27">
        <v>0</v>
      </c>
    </row>
    <row r="11" spans="1:29" x14ac:dyDescent="0.25">
      <c r="A11" t="s">
        <v>75</v>
      </c>
      <c r="C11" s="8">
        <v>43</v>
      </c>
      <c r="E11" s="8">
        <v>44</v>
      </c>
      <c r="G11" s="8">
        <v>46</v>
      </c>
      <c r="H11" s="8">
        <v>43</v>
      </c>
      <c r="J11" s="8">
        <v>40</v>
      </c>
      <c r="K11" s="8">
        <v>2</v>
      </c>
      <c r="M11" s="8">
        <v>41</v>
      </c>
      <c r="O11" s="8">
        <v>40</v>
      </c>
      <c r="Q11" s="8">
        <v>41</v>
      </c>
      <c r="R11" s="9">
        <v>39</v>
      </c>
      <c r="T11" s="8">
        <v>40</v>
      </c>
      <c r="U11" s="8">
        <v>39</v>
      </c>
      <c r="W11" s="9">
        <v>42</v>
      </c>
      <c r="X11" s="8">
        <v>41</v>
      </c>
      <c r="Z11" s="8">
        <v>53</v>
      </c>
      <c r="AA11" s="131"/>
      <c r="AB11" s="131"/>
      <c r="AC11" s="14">
        <v>0</v>
      </c>
    </row>
    <row r="12" spans="1:29" x14ac:dyDescent="0.25">
      <c r="A12" t="s">
        <v>76</v>
      </c>
      <c r="C12" s="8">
        <v>98</v>
      </c>
      <c r="E12" s="8">
        <v>87</v>
      </c>
      <c r="G12" s="8">
        <v>91</v>
      </c>
      <c r="H12" s="8">
        <v>82</v>
      </c>
      <c r="J12" s="8">
        <v>79</v>
      </c>
      <c r="K12" s="8">
        <v>7</v>
      </c>
      <c r="M12" s="8">
        <v>83</v>
      </c>
      <c r="O12" s="8">
        <v>84</v>
      </c>
      <c r="Q12" s="8">
        <v>84</v>
      </c>
      <c r="R12" s="9">
        <v>81</v>
      </c>
      <c r="T12" s="8">
        <v>85</v>
      </c>
      <c r="U12" s="8">
        <v>76</v>
      </c>
      <c r="W12" s="9">
        <v>85</v>
      </c>
      <c r="X12" s="8">
        <v>91</v>
      </c>
      <c r="Z12" s="8">
        <v>106</v>
      </c>
      <c r="AA12" s="131"/>
      <c r="AB12" s="131"/>
      <c r="AC12" s="14">
        <v>2</v>
      </c>
    </row>
    <row r="13" spans="1:29" x14ac:dyDescent="0.25">
      <c r="A13" t="s">
        <v>77</v>
      </c>
      <c r="C13" s="8">
        <v>32</v>
      </c>
      <c r="E13" s="8">
        <v>32</v>
      </c>
      <c r="G13" s="8">
        <v>35</v>
      </c>
      <c r="H13" s="8">
        <v>30</v>
      </c>
      <c r="J13" s="8">
        <v>27</v>
      </c>
      <c r="K13" s="8">
        <v>8</v>
      </c>
      <c r="M13" s="8">
        <v>31</v>
      </c>
      <c r="O13" s="8">
        <v>30</v>
      </c>
      <c r="Q13" s="8">
        <v>33</v>
      </c>
      <c r="R13" s="9">
        <v>30</v>
      </c>
      <c r="T13" s="8">
        <v>29</v>
      </c>
      <c r="U13" s="8">
        <v>29</v>
      </c>
      <c r="W13" s="9">
        <v>32</v>
      </c>
      <c r="X13" s="8">
        <v>32</v>
      </c>
      <c r="Z13" s="8">
        <v>41</v>
      </c>
      <c r="AA13" s="132"/>
      <c r="AB13" s="132"/>
      <c r="AC13" s="14">
        <v>0</v>
      </c>
    </row>
    <row r="14" spans="1:29" ht="15.75" thickBot="1" x14ac:dyDescent="0.3"/>
    <row r="15" spans="1:29" ht="15.75" thickBot="1" x14ac:dyDescent="0.3">
      <c r="A15" s="16" t="s">
        <v>30</v>
      </c>
      <c r="B15" s="7"/>
      <c r="C15" s="10">
        <f>+SUM(C10:C13)</f>
        <v>249</v>
      </c>
      <c r="E15" s="10">
        <f>+SUM(E10:E13)</f>
        <v>238</v>
      </c>
      <c r="G15" s="10">
        <f>+SUM(G10:G13)</f>
        <v>249</v>
      </c>
      <c r="H15" s="10">
        <f>+SUM(H10:H13)</f>
        <v>226</v>
      </c>
      <c r="J15" s="10">
        <f>+SUM(J10:J13)</f>
        <v>210</v>
      </c>
      <c r="K15" s="10">
        <f>+SUM(K10:K13)</f>
        <v>27</v>
      </c>
      <c r="M15" s="10">
        <f>+SUM(M10:M13)</f>
        <v>225</v>
      </c>
      <c r="O15" s="10">
        <f>+SUM(O10:O13)</f>
        <v>226</v>
      </c>
      <c r="Q15" s="10">
        <f>+SUM(Q10:Q13)</f>
        <v>228</v>
      </c>
      <c r="R15" s="10">
        <f>+SUM(R10:R13)</f>
        <v>221</v>
      </c>
      <c r="T15" s="10">
        <f>+SUM(T10:T13)</f>
        <v>226</v>
      </c>
      <c r="U15" s="10">
        <f>+SUM(U10:U13)</f>
        <v>213</v>
      </c>
      <c r="W15" s="10">
        <f>+SUM(W10:W13)</f>
        <v>235</v>
      </c>
      <c r="X15" s="10">
        <f>+SUM(X10:X13)</f>
        <v>235</v>
      </c>
      <c r="Z15" s="10">
        <f t="shared" ref="Z15:AC15" si="0">+SUM(Z10:Z13)</f>
        <v>285</v>
      </c>
      <c r="AA15" s="10">
        <f t="shared" si="0"/>
        <v>108</v>
      </c>
      <c r="AB15" s="10">
        <f t="shared" si="0"/>
        <v>5</v>
      </c>
      <c r="AC15" s="10">
        <f t="shared" si="0"/>
        <v>2</v>
      </c>
    </row>
    <row r="16" spans="1:29" x14ac:dyDescent="0.25">
      <c r="A16" s="17" t="s">
        <v>31</v>
      </c>
      <c r="B16" s="7"/>
      <c r="C16" s="26">
        <v>101</v>
      </c>
      <c r="E16" s="26">
        <v>98</v>
      </c>
      <c r="G16" s="26">
        <v>99</v>
      </c>
      <c r="H16" s="26">
        <v>97</v>
      </c>
      <c r="J16" s="26">
        <v>77</v>
      </c>
      <c r="K16" s="26">
        <v>22</v>
      </c>
      <c r="M16" s="26">
        <v>98</v>
      </c>
      <c r="O16" s="26">
        <v>97</v>
      </c>
      <c r="Q16" s="26">
        <v>96</v>
      </c>
      <c r="R16" s="26">
        <v>93</v>
      </c>
      <c r="T16" s="26">
        <v>97</v>
      </c>
      <c r="U16" s="26">
        <v>95</v>
      </c>
      <c r="W16" s="26">
        <v>99</v>
      </c>
      <c r="X16" s="26">
        <v>99</v>
      </c>
    </row>
    <row r="17" spans="1:24" x14ac:dyDescent="0.25">
      <c r="A17" s="18" t="s">
        <v>32</v>
      </c>
      <c r="B17" s="7"/>
      <c r="C17" s="27">
        <v>4</v>
      </c>
      <c r="E17" s="27">
        <v>5</v>
      </c>
      <c r="G17" s="27">
        <v>5</v>
      </c>
      <c r="H17" s="27">
        <v>5</v>
      </c>
      <c r="J17" s="27">
        <v>4</v>
      </c>
      <c r="K17" s="27">
        <v>1</v>
      </c>
      <c r="M17" s="27">
        <v>4</v>
      </c>
      <c r="O17" s="27">
        <v>4</v>
      </c>
      <c r="Q17" s="27">
        <v>4</v>
      </c>
      <c r="R17" s="27">
        <v>3</v>
      </c>
      <c r="T17" s="27">
        <v>5</v>
      </c>
      <c r="U17" s="27">
        <v>4</v>
      </c>
      <c r="W17" s="27">
        <v>5</v>
      </c>
      <c r="X17" s="27">
        <v>4</v>
      </c>
    </row>
    <row r="18" spans="1:24" ht="15.75" thickBot="1" x14ac:dyDescent="0.3">
      <c r="A18" s="19" t="s">
        <v>33</v>
      </c>
      <c r="B18" s="7"/>
      <c r="C18" s="28">
        <v>2</v>
      </c>
      <c r="E18" s="28">
        <v>2</v>
      </c>
      <c r="G18" s="28">
        <v>2</v>
      </c>
      <c r="H18" s="28">
        <v>2</v>
      </c>
      <c r="J18" s="28">
        <v>2</v>
      </c>
      <c r="K18" s="28">
        <v>0</v>
      </c>
      <c r="M18" s="28">
        <v>2</v>
      </c>
      <c r="O18" s="28">
        <v>0</v>
      </c>
      <c r="Q18" s="28">
        <v>2</v>
      </c>
      <c r="R18" s="28">
        <v>2</v>
      </c>
      <c r="T18" s="28">
        <v>2</v>
      </c>
      <c r="U18" s="28">
        <v>2</v>
      </c>
      <c r="W18" s="28">
        <v>0</v>
      </c>
      <c r="X18" s="28">
        <v>0</v>
      </c>
    </row>
    <row r="19" spans="1:24" ht="15.75" thickBot="1" x14ac:dyDescent="0.3">
      <c r="A19" s="16" t="s">
        <v>34</v>
      </c>
      <c r="B19" s="7"/>
      <c r="C19" s="10">
        <f>+SUM(C15:C18)</f>
        <v>356</v>
      </c>
      <c r="E19" s="10">
        <f>+SUM(E15:E18)</f>
        <v>343</v>
      </c>
      <c r="G19" s="10">
        <f>+SUM(G15:G18)</f>
        <v>355</v>
      </c>
      <c r="H19" s="10">
        <f>+SUM(H15:H18)</f>
        <v>330</v>
      </c>
      <c r="J19" s="10">
        <f>+SUM(J15:J18)</f>
        <v>293</v>
      </c>
      <c r="K19" s="10">
        <f>+SUM(K15:K18)</f>
        <v>50</v>
      </c>
      <c r="M19" s="10">
        <f>+SUM(M15:M18)</f>
        <v>329</v>
      </c>
      <c r="O19" s="10">
        <f>+SUM(O15:O18)</f>
        <v>327</v>
      </c>
      <c r="Q19" s="10">
        <f>+SUM(Q15:Q18)</f>
        <v>330</v>
      </c>
      <c r="R19" s="10">
        <f>+SUM(R15:R18)</f>
        <v>319</v>
      </c>
      <c r="T19" s="10">
        <f>+SUM(T15:T18)</f>
        <v>330</v>
      </c>
      <c r="U19" s="10">
        <f>+SUM(U15:U18)</f>
        <v>314</v>
      </c>
      <c r="W19" s="10">
        <f>+SUM(W15:W18)</f>
        <v>339</v>
      </c>
      <c r="X19" s="10">
        <f>+SUM(X15:X18)</f>
        <v>338</v>
      </c>
    </row>
  </sheetData>
  <mergeCells count="30">
    <mergeCell ref="AB10:AB13"/>
    <mergeCell ref="AA10:AA13"/>
    <mergeCell ref="M3:O3"/>
    <mergeCell ref="A6:A8"/>
    <mergeCell ref="X6:X8"/>
    <mergeCell ref="W4:X4"/>
    <mergeCell ref="AA6:AA8"/>
    <mergeCell ref="AB6:AB8"/>
    <mergeCell ref="O6:O8"/>
    <mergeCell ref="AC6:AC8"/>
    <mergeCell ref="Q4:R4"/>
    <mergeCell ref="T4:U4"/>
    <mergeCell ref="C6:C8"/>
    <mergeCell ref="E6:E8"/>
    <mergeCell ref="G6:G8"/>
    <mergeCell ref="K6:K8"/>
    <mergeCell ref="Q6:Q8"/>
    <mergeCell ref="U6:U8"/>
    <mergeCell ref="Z6:Z8"/>
    <mergeCell ref="R6:R8"/>
    <mergeCell ref="T6:T8"/>
    <mergeCell ref="W6:W8"/>
    <mergeCell ref="H6:H8"/>
    <mergeCell ref="J6:J8"/>
    <mergeCell ref="M6:M8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>&amp;C&amp;"-,Bold"Democratic Primary Elections Results - June 8, 2021 
Prepared by the Office of Edward P. McGettigan, Atlantic County Clerk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zoomScale="75" zoomScaleNormal="75" workbookViewId="0">
      <pane xSplit="1" ySplit="8" topLeftCell="B9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3.42578125" customWidth="1"/>
    <col min="2" max="2" width="1.7109375" customWidth="1"/>
    <col min="3" max="3" width="8.7109375" customWidth="1"/>
    <col min="4" max="4" width="1.7109375" customWidth="1"/>
    <col min="5" max="5" width="12.140625" customWidth="1"/>
    <col min="6" max="6" width="1.7109375" customWidth="1"/>
    <col min="7" max="8" width="12.140625" customWidth="1"/>
    <col min="9" max="9" width="1.7109375" customWidth="1"/>
    <col min="10" max="11" width="8.7109375" customWidth="1"/>
    <col min="12" max="12" width="1.7109375" customWidth="1"/>
    <col min="13" max="13" width="12.140625" customWidth="1"/>
    <col min="14" max="14" width="1.7109375" customWidth="1"/>
    <col min="15" max="15" width="10.7109375" customWidth="1"/>
    <col min="16" max="16" width="1.7109375" customWidth="1"/>
    <col min="17" max="17" width="10.7109375" customWidth="1"/>
    <col min="18" max="18" width="10.140625" customWidth="1"/>
    <col min="19" max="19" width="1.7109375" customWidth="1"/>
    <col min="20" max="20" width="11.140625" customWidth="1"/>
    <col min="21" max="21" width="10.7109375" customWidth="1"/>
    <col min="22" max="22" width="1.7109375" customWidth="1"/>
    <col min="23" max="23" width="10.7109375" customWidth="1"/>
    <col min="24" max="24" width="1.7109375" customWidth="1"/>
    <col min="25" max="25" width="9.7109375" customWidth="1"/>
    <col min="26" max="26" width="8.5703125" customWidth="1"/>
    <col min="27" max="27" width="11.140625" customWidth="1"/>
    <col min="28" max="47" width="13.42578125" customWidth="1"/>
  </cols>
  <sheetData>
    <row r="1" spans="1:27" x14ac:dyDescent="0.25">
      <c r="Y1" s="23"/>
      <c r="Z1" s="23"/>
      <c r="AA1" s="23"/>
    </row>
    <row r="2" spans="1:27" ht="15" customHeight="1" x14ac:dyDescent="0.25">
      <c r="C2" s="50"/>
      <c r="D2" s="23"/>
      <c r="E2" s="104" t="s">
        <v>201</v>
      </c>
      <c r="F2" s="104"/>
      <c r="G2" s="104"/>
      <c r="H2" s="104"/>
      <c r="I2" s="23"/>
      <c r="J2" s="6"/>
      <c r="K2" s="6"/>
      <c r="L2" s="23"/>
      <c r="M2" s="52"/>
      <c r="N2" s="23"/>
      <c r="O2" s="13"/>
      <c r="P2" s="23"/>
      <c r="Q2" s="59"/>
      <c r="R2" s="59"/>
      <c r="S2" s="23"/>
      <c r="T2" s="59"/>
      <c r="U2" s="59"/>
      <c r="V2" s="23"/>
      <c r="W2" s="23"/>
      <c r="X2" s="23"/>
      <c r="Y2" s="23"/>
      <c r="Z2" s="23"/>
      <c r="AA2" s="23"/>
    </row>
    <row r="3" spans="1:27" ht="15" customHeight="1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59"/>
      <c r="X3" s="23"/>
      <c r="Y3" s="23"/>
      <c r="Z3" s="23"/>
      <c r="AA3" s="23"/>
    </row>
    <row r="4" spans="1:27" ht="15" customHeight="1" x14ac:dyDescent="0.25">
      <c r="C4" s="105"/>
      <c r="D4" s="23"/>
      <c r="E4" s="10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50" t="s">
        <v>217</v>
      </c>
      <c r="P4" s="23"/>
      <c r="Q4" s="119" t="s">
        <v>221</v>
      </c>
      <c r="R4" s="119"/>
      <c r="S4" s="23"/>
      <c r="T4" s="119" t="s">
        <v>221</v>
      </c>
      <c r="U4" s="119"/>
      <c r="V4" s="23"/>
      <c r="W4" s="52" t="s">
        <v>43</v>
      </c>
      <c r="X4" s="23"/>
      <c r="Y4" s="23"/>
      <c r="Z4" s="23"/>
      <c r="AA4" s="23"/>
    </row>
    <row r="5" spans="1:27" s="1" customFormat="1" ht="5.0999999999999996" customHeight="1" thickBot="1" x14ac:dyDescent="0.3">
      <c r="C5" s="50"/>
      <c r="D5" s="5"/>
      <c r="E5" s="12"/>
      <c r="F5" s="5"/>
      <c r="G5" s="7"/>
      <c r="H5" s="7"/>
      <c r="I5" s="5"/>
      <c r="J5" s="13"/>
      <c r="K5" s="13"/>
      <c r="L5" s="5"/>
      <c r="M5" s="13"/>
      <c r="N5" s="5"/>
      <c r="O5" s="13"/>
      <c r="P5" s="5"/>
      <c r="Q5" s="13"/>
      <c r="R5" s="13"/>
      <c r="S5" s="5"/>
      <c r="T5" s="13"/>
      <c r="U5" s="20"/>
      <c r="V5" s="5"/>
      <c r="W5" s="13"/>
      <c r="X5" s="5"/>
      <c r="Y5" s="33"/>
      <c r="Z5" s="33"/>
      <c r="AA5" s="33"/>
    </row>
    <row r="6" spans="1:27" s="1" customFormat="1" ht="15" customHeight="1" x14ac:dyDescent="0.25">
      <c r="A6" s="106" t="s">
        <v>8</v>
      </c>
      <c r="C6" s="107" t="str">
        <f>+'Leed Sheet (D)'!C6:C8</f>
        <v>Philip Murphy</v>
      </c>
      <c r="D6" s="5"/>
      <c r="E6" s="107" t="str">
        <f>+'Leed Sheet (D)'!E6:E8</f>
        <v>Yolanda E. Garcia Balicki</v>
      </c>
      <c r="F6" s="5"/>
      <c r="G6" s="116" t="str">
        <f>+'Leed Sheet (D)'!G6:G8</f>
        <v>John P. Capizola, Jr.</v>
      </c>
      <c r="H6" s="113" t="str">
        <f>+'Leed Sheet (D)'!H6:H8</f>
        <v>Christopher C. Wilson</v>
      </c>
      <c r="I6" s="5"/>
      <c r="J6" s="116" t="str">
        <f>+'Leed Sheet (D)'!Y6:Y8</f>
        <v>Lisa Jiampetti</v>
      </c>
      <c r="K6" s="113" t="str">
        <f>+'Leed Sheet (D)'!Z6:Z8</f>
        <v>Mico Lucide</v>
      </c>
      <c r="L6" s="5"/>
      <c r="M6" s="110" t="str">
        <f>+'Leed Sheet (D)'!AB6:AB8</f>
        <v>Celeste Fernandez</v>
      </c>
      <c r="N6" s="5"/>
      <c r="O6" s="110" t="str">
        <f>+'Leed Sheet (D)'!AF6:AF8</f>
        <v>Dr. William Beyers</v>
      </c>
      <c r="P6" s="5"/>
      <c r="Q6" s="116" t="str">
        <f>+'Leed Sheet (D)'!AH6:AH8</f>
        <v>Robert J. Campbell</v>
      </c>
      <c r="R6" s="113" t="str">
        <f>+'Leed Sheet (D)'!AI6:AI8</f>
        <v>William "Wick" Ward</v>
      </c>
      <c r="S6" s="5"/>
      <c r="T6" s="116" t="str">
        <f>+'Leed Sheet (D)'!AK6:AK8</f>
        <v>Joyce Mollineaux</v>
      </c>
      <c r="U6" s="113" t="str">
        <f>+'Leed Sheet (D)'!AL6:AL8</f>
        <v>Sherri Parmenter</v>
      </c>
      <c r="V6" s="5"/>
      <c r="W6" s="110" t="s">
        <v>345</v>
      </c>
      <c r="X6" s="5"/>
      <c r="Y6" s="127" t="s">
        <v>224</v>
      </c>
      <c r="Z6" s="120" t="s">
        <v>225</v>
      </c>
      <c r="AA6" s="124" t="s">
        <v>226</v>
      </c>
    </row>
    <row r="7" spans="1:27" s="1" customFormat="1" x14ac:dyDescent="0.25">
      <c r="A7" s="106"/>
      <c r="C7" s="108"/>
      <c r="D7" s="5"/>
      <c r="E7" s="108"/>
      <c r="F7" s="5"/>
      <c r="G7" s="117"/>
      <c r="H7" s="114"/>
      <c r="I7" s="5"/>
      <c r="J7" s="117"/>
      <c r="K7" s="114"/>
      <c r="L7" s="5"/>
      <c r="M7" s="111"/>
      <c r="N7" s="5"/>
      <c r="O7" s="111"/>
      <c r="P7" s="5"/>
      <c r="Q7" s="117"/>
      <c r="R7" s="114"/>
      <c r="S7" s="5"/>
      <c r="T7" s="117"/>
      <c r="U7" s="114"/>
      <c r="V7" s="5"/>
      <c r="W7" s="111"/>
      <c r="X7" s="5"/>
      <c r="Y7" s="128"/>
      <c r="Z7" s="121"/>
      <c r="AA7" s="125"/>
    </row>
    <row r="8" spans="1:27" ht="15.75" thickBot="1" x14ac:dyDescent="0.3">
      <c r="A8" s="106"/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2"/>
      <c r="P8" s="23"/>
      <c r="Q8" s="118"/>
      <c r="R8" s="115"/>
      <c r="S8" s="23"/>
      <c r="T8" s="118"/>
      <c r="U8" s="115"/>
      <c r="V8" s="23"/>
      <c r="W8" s="112"/>
      <c r="X8" s="23"/>
      <c r="Y8" s="129"/>
      <c r="Z8" s="122"/>
      <c r="AA8" s="126"/>
    </row>
    <row r="9" spans="1:27" ht="5.0999999999999996" customHeight="1" x14ac:dyDescent="0.25">
      <c r="Y9" s="12"/>
      <c r="Z9" s="12"/>
      <c r="AA9" s="12"/>
    </row>
    <row r="10" spans="1:27" x14ac:dyDescent="0.25">
      <c r="A10" t="s">
        <v>0</v>
      </c>
      <c r="C10" s="8">
        <v>16</v>
      </c>
      <c r="E10" s="8">
        <v>14</v>
      </c>
      <c r="G10" s="8">
        <v>15</v>
      </c>
      <c r="H10" s="8">
        <v>15</v>
      </c>
      <c r="J10" s="8">
        <v>13</v>
      </c>
      <c r="K10" s="8">
        <v>2</v>
      </c>
      <c r="M10" s="8">
        <v>15</v>
      </c>
      <c r="O10" s="8">
        <v>15</v>
      </c>
      <c r="Q10" s="8">
        <v>15</v>
      </c>
      <c r="R10" s="8">
        <v>15</v>
      </c>
      <c r="T10" s="8">
        <v>15</v>
      </c>
      <c r="U10" s="8">
        <v>15</v>
      </c>
      <c r="W10" s="8">
        <v>20</v>
      </c>
      <c r="Y10" s="8">
        <v>19</v>
      </c>
      <c r="Z10" s="14">
        <v>2</v>
      </c>
      <c r="AA10" s="14">
        <v>0</v>
      </c>
    </row>
    <row r="11" spans="1:27" ht="15.75" thickBot="1" x14ac:dyDescent="0.3"/>
    <row r="12" spans="1:27" ht="15.75" thickBot="1" x14ac:dyDescent="0.3">
      <c r="A12" s="16" t="s">
        <v>30</v>
      </c>
      <c r="B12" s="7"/>
      <c r="C12" s="10">
        <f>+C10</f>
        <v>16</v>
      </c>
      <c r="E12" s="10">
        <f>+E10</f>
        <v>14</v>
      </c>
      <c r="G12" s="10">
        <f>+G10</f>
        <v>15</v>
      </c>
      <c r="H12" s="10">
        <f>+H10</f>
        <v>15</v>
      </c>
      <c r="J12" s="10">
        <f>+J10</f>
        <v>13</v>
      </c>
      <c r="K12" s="10">
        <f>+K10</f>
        <v>2</v>
      </c>
      <c r="M12" s="10">
        <f>+M10</f>
        <v>15</v>
      </c>
      <c r="O12" s="10">
        <f>+O10</f>
        <v>15</v>
      </c>
      <c r="Q12" s="10">
        <f>+Q10</f>
        <v>15</v>
      </c>
      <c r="R12" s="10">
        <f>+R10</f>
        <v>15</v>
      </c>
      <c r="T12" s="10">
        <f t="shared" ref="T12:W12" si="0">+T10</f>
        <v>15</v>
      </c>
      <c r="U12" s="10">
        <f t="shared" si="0"/>
        <v>15</v>
      </c>
      <c r="W12" s="10">
        <f t="shared" si="0"/>
        <v>20</v>
      </c>
      <c r="Y12" s="10">
        <f>+SUM(Y10:Y10)</f>
        <v>19</v>
      </c>
      <c r="Z12" s="10">
        <f>+SUM(Z10:Z10)</f>
        <v>2</v>
      </c>
      <c r="AA12" s="10">
        <f>+SUM(AA10:AA10)</f>
        <v>0</v>
      </c>
    </row>
    <row r="13" spans="1:27" x14ac:dyDescent="0.25">
      <c r="A13" s="17" t="s">
        <v>31</v>
      </c>
      <c r="B13" s="7"/>
      <c r="C13" s="26">
        <v>2</v>
      </c>
      <c r="E13" s="26">
        <v>2</v>
      </c>
      <c r="G13" s="26">
        <v>2</v>
      </c>
      <c r="H13" s="26">
        <v>2</v>
      </c>
      <c r="J13" s="26">
        <v>2</v>
      </c>
      <c r="K13" s="26">
        <v>0</v>
      </c>
      <c r="M13" s="26">
        <v>2</v>
      </c>
      <c r="O13" s="26">
        <v>2</v>
      </c>
      <c r="Q13" s="26">
        <v>2</v>
      </c>
      <c r="R13" s="26">
        <v>2</v>
      </c>
      <c r="T13" s="26">
        <v>2</v>
      </c>
      <c r="U13" s="26">
        <v>2</v>
      </c>
      <c r="W13" s="26">
        <v>0</v>
      </c>
    </row>
    <row r="14" spans="1:27" ht="15.75" thickBot="1" x14ac:dyDescent="0.3">
      <c r="A14" s="18" t="s">
        <v>32</v>
      </c>
      <c r="B14" s="7"/>
      <c r="C14" s="27">
        <v>0</v>
      </c>
      <c r="E14" s="27">
        <v>0</v>
      </c>
      <c r="G14" s="27">
        <v>0</v>
      </c>
      <c r="H14" s="27">
        <v>0</v>
      </c>
      <c r="J14" s="27">
        <v>0</v>
      </c>
      <c r="K14" s="27">
        <v>0</v>
      </c>
      <c r="M14" s="27">
        <v>0</v>
      </c>
      <c r="O14" s="27">
        <v>0</v>
      </c>
      <c r="Q14" s="27">
        <v>0</v>
      </c>
      <c r="R14" s="27">
        <v>0</v>
      </c>
      <c r="T14" s="27">
        <v>0</v>
      </c>
      <c r="U14" s="27">
        <v>0</v>
      </c>
      <c r="W14" s="27">
        <v>0</v>
      </c>
    </row>
    <row r="15" spans="1:27" ht="15.75" thickBot="1" x14ac:dyDescent="0.3">
      <c r="A15" s="16" t="s">
        <v>34</v>
      </c>
      <c r="B15" s="7"/>
      <c r="C15" s="10">
        <f>+SUM(C12:C14)</f>
        <v>18</v>
      </c>
      <c r="E15" s="10">
        <f>+SUM(E12:E14)</f>
        <v>16</v>
      </c>
      <c r="G15" s="10">
        <f>+SUM(G12:G14)</f>
        <v>17</v>
      </c>
      <c r="H15" s="10">
        <f>+SUM(H12:H14)</f>
        <v>17</v>
      </c>
      <c r="J15" s="10">
        <f>+SUM(J12:J14)</f>
        <v>15</v>
      </c>
      <c r="K15" s="10">
        <f>+SUM(K12:K14)</f>
        <v>2</v>
      </c>
      <c r="M15" s="10">
        <f>+SUM(M12:M14)</f>
        <v>17</v>
      </c>
      <c r="O15" s="10">
        <f>+SUM(O12:O14)</f>
        <v>17</v>
      </c>
      <c r="Q15" s="10">
        <f>+SUM(Q12:Q14)</f>
        <v>17</v>
      </c>
      <c r="R15" s="29">
        <f>+SUM(R12:R14)</f>
        <v>17</v>
      </c>
      <c r="T15" s="10">
        <f>+SUM(T12:T14)</f>
        <v>17</v>
      </c>
      <c r="U15" s="10">
        <f>+SUM(U12:U14)</f>
        <v>17</v>
      </c>
      <c r="W15" s="10">
        <f>+SUM(W12:W14)</f>
        <v>20</v>
      </c>
    </row>
  </sheetData>
  <mergeCells count="25">
    <mergeCell ref="A6:A8"/>
    <mergeCell ref="Y6:Y8"/>
    <mergeCell ref="E3:E4"/>
    <mergeCell ref="E2:H2"/>
    <mergeCell ref="C3:C4"/>
    <mergeCell ref="G3:H4"/>
    <mergeCell ref="J3:K4"/>
    <mergeCell ref="Q4:R4"/>
    <mergeCell ref="T6:T8"/>
    <mergeCell ref="W6:W8"/>
    <mergeCell ref="M3:O3"/>
    <mergeCell ref="T4:U4"/>
    <mergeCell ref="C6:C8"/>
    <mergeCell ref="H6:H8"/>
    <mergeCell ref="K6:K8"/>
    <mergeCell ref="R6:R8"/>
    <mergeCell ref="Z6:Z8"/>
    <mergeCell ref="AA6:AA8"/>
    <mergeCell ref="U6:U8"/>
    <mergeCell ref="E6:E8"/>
    <mergeCell ref="G6:G8"/>
    <mergeCell ref="J6:J8"/>
    <mergeCell ref="M6:M8"/>
    <mergeCell ref="O6:O8"/>
    <mergeCell ref="Q6:Q8"/>
  </mergeCells>
  <pageMargins left="0.7" right="0.7" top="0.75" bottom="0.75" header="0.3" footer="0.3"/>
  <pageSetup paperSize="5" scale="75" orientation="landscape" r:id="rId1"/>
  <headerFooter>
    <oddHeader>&amp;C&amp;"-,Bold"Democratic Primary Elections Results - June 8, 2021 
Prepared by the Office of Edward P. McGettigan, Atlantic County Clerk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19.42578125" customWidth="1"/>
    <col min="2" max="2" width="1.7109375" customWidth="1"/>
    <col min="3" max="3" width="8.42578125" customWidth="1"/>
    <col min="4" max="4" width="1.7109375" customWidth="1"/>
    <col min="5" max="5" width="8.7109375" customWidth="1"/>
    <col min="6" max="6" width="1.7109375" customWidth="1"/>
    <col min="7" max="7" width="8.42578125" customWidth="1"/>
    <col min="8" max="8" width="9.7109375" customWidth="1"/>
    <col min="9" max="9" width="1.7109375" customWidth="1"/>
    <col min="10" max="10" width="8.7109375" customWidth="1"/>
    <col min="11" max="11" width="8.42578125" customWidth="1"/>
    <col min="12" max="12" width="1.7109375" customWidth="1"/>
    <col min="13" max="13" width="11.28515625" customWidth="1"/>
    <col min="14" max="14" width="1.7109375" customWidth="1"/>
    <col min="15" max="15" width="11.28515625" customWidth="1"/>
    <col min="16" max="16" width="1.7109375" customWidth="1"/>
    <col min="17" max="17" width="11.28515625" customWidth="1"/>
    <col min="18" max="18" width="9.28515625" customWidth="1"/>
    <col min="19" max="19" width="1.7109375" customWidth="1"/>
    <col min="20" max="21" width="11.28515625" customWidth="1"/>
    <col min="22" max="22" width="1.7109375" customWidth="1"/>
    <col min="23" max="25" width="8.28515625" customWidth="1"/>
    <col min="26" max="26" width="1.7109375" customWidth="1"/>
    <col min="27" max="27" width="7.85546875" customWidth="1"/>
    <col min="28" max="28" width="8.28515625" customWidth="1"/>
    <col min="29" max="29" width="10.7109375" customWidth="1"/>
    <col min="30" max="30" width="6.7109375" customWidth="1"/>
    <col min="31" max="41" width="13.42578125" customWidth="1"/>
  </cols>
  <sheetData>
    <row r="1" spans="1:30" x14ac:dyDescent="0.25">
      <c r="AA1" s="23"/>
      <c r="AB1" s="23"/>
      <c r="AC1" s="23"/>
      <c r="AD1" s="23"/>
    </row>
    <row r="2" spans="1:30" ht="15" customHeight="1" x14ac:dyDescent="0.25">
      <c r="C2" s="50"/>
      <c r="D2" s="23"/>
      <c r="E2" s="104" t="s">
        <v>196</v>
      </c>
      <c r="F2" s="104"/>
      <c r="G2" s="104"/>
      <c r="H2" s="104"/>
      <c r="I2" s="23"/>
      <c r="J2" s="6"/>
      <c r="K2" s="6"/>
      <c r="L2" s="23"/>
      <c r="M2" s="52"/>
      <c r="N2" s="23"/>
      <c r="O2" s="13"/>
      <c r="P2" s="23"/>
      <c r="Q2" s="59"/>
      <c r="R2" s="59"/>
      <c r="S2" s="23"/>
      <c r="T2" s="59"/>
      <c r="U2" s="59"/>
      <c r="V2" s="23"/>
      <c r="W2" s="59"/>
      <c r="X2" s="59"/>
      <c r="Y2" s="23"/>
      <c r="Z2" s="23"/>
      <c r="AA2" s="23"/>
      <c r="AB2" s="23"/>
      <c r="AC2" s="23"/>
      <c r="AD2" s="23"/>
    </row>
    <row r="3" spans="1:30" ht="15" customHeight="1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59"/>
      <c r="X3" s="59"/>
      <c r="Y3" s="59"/>
      <c r="Z3" s="23"/>
      <c r="AA3" s="23"/>
      <c r="AB3" s="23"/>
      <c r="AC3" s="23"/>
      <c r="AD3" s="23"/>
    </row>
    <row r="4" spans="1:30" x14ac:dyDescent="0.25">
      <c r="C4" s="105"/>
      <c r="D4" s="23"/>
      <c r="E4" s="10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50" t="s">
        <v>217</v>
      </c>
      <c r="P4" s="23"/>
      <c r="Q4" s="119" t="s">
        <v>221</v>
      </c>
      <c r="R4" s="119"/>
      <c r="S4" s="23"/>
      <c r="T4" s="119" t="s">
        <v>221</v>
      </c>
      <c r="U4" s="119"/>
      <c r="V4" s="23"/>
      <c r="W4" s="142" t="s">
        <v>85</v>
      </c>
      <c r="X4" s="142"/>
      <c r="Y4" s="142"/>
      <c r="Z4" s="23"/>
      <c r="AA4" s="23"/>
      <c r="AB4" s="23"/>
      <c r="AC4" s="23"/>
      <c r="AD4" s="23"/>
    </row>
    <row r="5" spans="1:30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23"/>
      <c r="Q5" s="13"/>
      <c r="R5" s="13"/>
      <c r="S5" s="23"/>
      <c r="T5" s="13"/>
      <c r="U5" s="20"/>
      <c r="V5" s="23"/>
      <c r="W5" s="30"/>
      <c r="X5" s="5"/>
      <c r="Y5" s="13"/>
      <c r="Z5" s="23"/>
      <c r="AA5" s="33"/>
      <c r="AB5" s="33"/>
      <c r="AC5" s="33"/>
      <c r="AD5" s="33"/>
    </row>
    <row r="6" spans="1:30" ht="15" customHeight="1" x14ac:dyDescent="0.25">
      <c r="A6" s="106" t="s">
        <v>8</v>
      </c>
      <c r="C6" s="107" t="str">
        <f>+'Leed Sheet (D)'!C6:C8</f>
        <v>Philip Murphy</v>
      </c>
      <c r="D6" s="23"/>
      <c r="E6" s="107" t="str">
        <f>+'Leed Sheet (D)'!J6:J8</f>
        <v>Vince Mazzeo</v>
      </c>
      <c r="F6" s="23"/>
      <c r="G6" s="116" t="str">
        <f>+'Leed Sheet (D)'!L6:L8</f>
        <v>John Armato</v>
      </c>
      <c r="H6" s="113" t="str">
        <f>+'Leed Sheet (D)'!M6:M8</f>
        <v>Caren Fitzpatrick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0" t="str">
        <f>+'Leed Sheet (D)'!AF6:AF8</f>
        <v>Dr. William Beyers</v>
      </c>
      <c r="P6" s="23"/>
      <c r="Q6" s="116" t="str">
        <f>+'Leed Sheet (D)'!AH6:AH8</f>
        <v>Robert J. Campbell</v>
      </c>
      <c r="R6" s="113" t="str">
        <f>+'Leed Sheet (D)'!AI6:AI8</f>
        <v>William "Wick" Ward</v>
      </c>
      <c r="S6" s="23"/>
      <c r="T6" s="116" t="str">
        <f>+'Leed Sheet (D)'!AK6:AK8</f>
        <v>Joyce Mollineaux</v>
      </c>
      <c r="U6" s="113" t="str">
        <f>+'Leed Sheet (D)'!AL6:AL8</f>
        <v>Sherri Parmenter</v>
      </c>
      <c r="V6" s="23"/>
      <c r="W6" s="133" t="s">
        <v>242</v>
      </c>
      <c r="X6" s="136" t="s">
        <v>243</v>
      </c>
      <c r="Y6" s="139" t="s">
        <v>244</v>
      </c>
      <c r="Z6" s="23"/>
      <c r="AA6" s="127" t="s">
        <v>224</v>
      </c>
      <c r="AB6" s="120" t="s">
        <v>225</v>
      </c>
      <c r="AC6" s="120" t="s">
        <v>226</v>
      </c>
      <c r="AD6" s="124" t="s">
        <v>227</v>
      </c>
    </row>
    <row r="7" spans="1:30" x14ac:dyDescent="0.25">
      <c r="A7" s="106"/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1"/>
      <c r="P7" s="23"/>
      <c r="Q7" s="117"/>
      <c r="R7" s="114"/>
      <c r="S7" s="23"/>
      <c r="T7" s="117"/>
      <c r="U7" s="114"/>
      <c r="V7" s="23"/>
      <c r="W7" s="134"/>
      <c r="X7" s="137"/>
      <c r="Y7" s="140"/>
      <c r="Z7" s="23"/>
      <c r="AA7" s="128"/>
      <c r="AB7" s="121"/>
      <c r="AC7" s="121"/>
      <c r="AD7" s="125"/>
    </row>
    <row r="8" spans="1:30" ht="15.75" thickBot="1" x14ac:dyDescent="0.3">
      <c r="A8" s="106"/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2"/>
      <c r="P8" s="23"/>
      <c r="Q8" s="118"/>
      <c r="R8" s="115"/>
      <c r="S8" s="23"/>
      <c r="T8" s="118"/>
      <c r="U8" s="115"/>
      <c r="V8" s="23"/>
      <c r="W8" s="135"/>
      <c r="X8" s="138"/>
      <c r="Y8" s="141"/>
      <c r="Z8" s="23"/>
      <c r="AA8" s="129"/>
      <c r="AB8" s="122"/>
      <c r="AC8" s="122"/>
      <c r="AD8" s="126"/>
    </row>
    <row r="9" spans="1:30" ht="5.0999999999999996" customHeight="1" x14ac:dyDescent="0.25">
      <c r="AA9" s="12"/>
      <c r="AB9" s="12"/>
      <c r="AC9" s="12"/>
      <c r="AD9" s="12"/>
    </row>
    <row r="10" spans="1:30" x14ac:dyDescent="0.25">
      <c r="A10" t="s">
        <v>79</v>
      </c>
      <c r="C10" s="8">
        <v>21</v>
      </c>
      <c r="E10" s="8">
        <v>16</v>
      </c>
      <c r="G10" s="8">
        <v>16</v>
      </c>
      <c r="H10" s="8">
        <v>16</v>
      </c>
      <c r="J10" s="8">
        <v>18</v>
      </c>
      <c r="K10" s="8">
        <v>2</v>
      </c>
      <c r="M10" s="8">
        <v>17</v>
      </c>
      <c r="O10" s="8">
        <v>17</v>
      </c>
      <c r="Q10" s="8">
        <v>17</v>
      </c>
      <c r="R10" s="8">
        <v>17</v>
      </c>
      <c r="T10" s="8">
        <v>17</v>
      </c>
      <c r="U10" s="8">
        <v>17</v>
      </c>
      <c r="W10" s="8">
        <v>17</v>
      </c>
      <c r="X10" s="8">
        <v>17</v>
      </c>
      <c r="Y10" s="8">
        <v>16</v>
      </c>
      <c r="AA10" s="8">
        <v>22</v>
      </c>
      <c r="AB10" s="130">
        <v>53</v>
      </c>
      <c r="AC10" s="130">
        <v>7</v>
      </c>
      <c r="AD10" s="27">
        <v>0</v>
      </c>
    </row>
    <row r="11" spans="1:30" x14ac:dyDescent="0.25">
      <c r="A11" t="s">
        <v>80</v>
      </c>
      <c r="C11" s="8">
        <v>21</v>
      </c>
      <c r="E11" s="8">
        <v>21</v>
      </c>
      <c r="G11" s="8">
        <v>20</v>
      </c>
      <c r="H11" s="8">
        <v>16</v>
      </c>
      <c r="J11" s="8">
        <v>14</v>
      </c>
      <c r="K11" s="8">
        <v>7</v>
      </c>
      <c r="M11" s="8">
        <v>19</v>
      </c>
      <c r="O11" s="8">
        <v>17</v>
      </c>
      <c r="Q11" s="8">
        <v>17</v>
      </c>
      <c r="R11" s="8">
        <v>18</v>
      </c>
      <c r="T11" s="8">
        <v>17</v>
      </c>
      <c r="U11" s="8">
        <v>17</v>
      </c>
      <c r="W11" s="8">
        <v>17</v>
      </c>
      <c r="X11" s="8">
        <v>18</v>
      </c>
      <c r="Y11" s="8">
        <v>19</v>
      </c>
      <c r="AA11" s="8">
        <v>24</v>
      </c>
      <c r="AB11" s="131"/>
      <c r="AC11" s="131"/>
      <c r="AD11" s="27">
        <v>0</v>
      </c>
    </row>
    <row r="12" spans="1:30" x14ac:dyDescent="0.25">
      <c r="A12" t="s">
        <v>81</v>
      </c>
      <c r="C12" s="8">
        <v>14</v>
      </c>
      <c r="E12" s="8">
        <v>15</v>
      </c>
      <c r="G12" s="8">
        <v>15</v>
      </c>
      <c r="H12" s="8">
        <v>14</v>
      </c>
      <c r="J12" s="8">
        <v>17</v>
      </c>
      <c r="K12" s="8">
        <v>2</v>
      </c>
      <c r="M12" s="8">
        <v>14</v>
      </c>
      <c r="O12" s="8">
        <v>15</v>
      </c>
      <c r="Q12" s="8">
        <v>15</v>
      </c>
      <c r="R12" s="8">
        <v>14</v>
      </c>
      <c r="T12" s="8">
        <v>15</v>
      </c>
      <c r="U12" s="8">
        <v>12</v>
      </c>
      <c r="W12" s="8">
        <v>12</v>
      </c>
      <c r="X12" s="8">
        <v>13</v>
      </c>
      <c r="Y12" s="8">
        <v>11</v>
      </c>
      <c r="AA12" s="8">
        <v>20</v>
      </c>
      <c r="AB12" s="131"/>
      <c r="AC12" s="131"/>
      <c r="AD12" s="27">
        <v>1</v>
      </c>
    </row>
    <row r="13" spans="1:30" x14ac:dyDescent="0.25">
      <c r="A13" t="s">
        <v>82</v>
      </c>
      <c r="C13" s="8">
        <v>33</v>
      </c>
      <c r="E13" s="8">
        <v>30</v>
      </c>
      <c r="G13" s="8">
        <v>30</v>
      </c>
      <c r="H13" s="8">
        <v>28</v>
      </c>
      <c r="J13" s="8">
        <v>35</v>
      </c>
      <c r="K13" s="8">
        <v>7</v>
      </c>
      <c r="M13" s="8">
        <v>31</v>
      </c>
      <c r="O13" s="8">
        <v>32</v>
      </c>
      <c r="Q13" s="8">
        <v>30</v>
      </c>
      <c r="R13" s="8">
        <v>30</v>
      </c>
      <c r="T13" s="8">
        <v>30</v>
      </c>
      <c r="U13" s="8">
        <v>29</v>
      </c>
      <c r="W13" s="8">
        <v>32</v>
      </c>
      <c r="X13" s="8">
        <v>33</v>
      </c>
      <c r="Y13" s="8">
        <v>31</v>
      </c>
      <c r="AA13" s="8">
        <v>44</v>
      </c>
      <c r="AB13" s="131"/>
      <c r="AC13" s="131"/>
      <c r="AD13" s="14">
        <v>0</v>
      </c>
    </row>
    <row r="14" spans="1:30" x14ac:dyDescent="0.25">
      <c r="A14" t="s">
        <v>83</v>
      </c>
      <c r="C14" s="8">
        <v>24</v>
      </c>
      <c r="E14" s="8">
        <v>24</v>
      </c>
      <c r="G14" s="8">
        <v>24</v>
      </c>
      <c r="H14" s="8">
        <v>22</v>
      </c>
      <c r="J14" s="8">
        <v>26</v>
      </c>
      <c r="K14" s="8">
        <v>5</v>
      </c>
      <c r="M14" s="8">
        <v>25</v>
      </c>
      <c r="O14" s="8">
        <v>25</v>
      </c>
      <c r="Q14" s="8">
        <v>26</v>
      </c>
      <c r="R14" s="8">
        <v>24</v>
      </c>
      <c r="T14" s="8">
        <v>25</v>
      </c>
      <c r="U14" s="8">
        <v>25</v>
      </c>
      <c r="W14" s="8">
        <v>26</v>
      </c>
      <c r="X14" s="8">
        <v>23</v>
      </c>
      <c r="Y14" s="8">
        <v>22</v>
      </c>
      <c r="AA14" s="8">
        <v>31</v>
      </c>
      <c r="AB14" s="131"/>
      <c r="AC14" s="131"/>
      <c r="AD14" s="14">
        <v>0</v>
      </c>
    </row>
    <row r="15" spans="1:30" x14ac:dyDescent="0.25">
      <c r="A15" t="s">
        <v>84</v>
      </c>
      <c r="C15" s="8">
        <v>19</v>
      </c>
      <c r="E15" s="8">
        <v>19</v>
      </c>
      <c r="G15" s="8">
        <v>17</v>
      </c>
      <c r="H15" s="8">
        <v>15</v>
      </c>
      <c r="J15" s="8">
        <v>22</v>
      </c>
      <c r="K15" s="8">
        <v>0</v>
      </c>
      <c r="M15" s="8">
        <v>15</v>
      </c>
      <c r="O15" s="8">
        <v>16</v>
      </c>
      <c r="Q15" s="8">
        <v>19</v>
      </c>
      <c r="R15" s="8">
        <v>18</v>
      </c>
      <c r="T15" s="8">
        <v>18</v>
      </c>
      <c r="U15" s="8">
        <v>16</v>
      </c>
      <c r="W15" s="8">
        <v>17</v>
      </c>
      <c r="X15" s="8">
        <v>18</v>
      </c>
      <c r="Y15" s="8">
        <v>17</v>
      </c>
      <c r="AA15" s="8">
        <v>23</v>
      </c>
      <c r="AB15" s="132"/>
      <c r="AC15" s="132"/>
      <c r="AD15" s="14">
        <v>0</v>
      </c>
    </row>
    <row r="16" spans="1:30" ht="15.75" thickBot="1" x14ac:dyDescent="0.3"/>
    <row r="17" spans="1:30" ht="15.75" thickBot="1" x14ac:dyDescent="0.3">
      <c r="A17" s="16" t="s">
        <v>30</v>
      </c>
      <c r="B17" s="7"/>
      <c r="C17" s="10">
        <f>+SUM(C10:C15)</f>
        <v>132</v>
      </c>
      <c r="E17" s="10">
        <f>+SUM(E10:E15)</f>
        <v>125</v>
      </c>
      <c r="G17" s="10">
        <f>+SUM(G10:G15)</f>
        <v>122</v>
      </c>
      <c r="H17" s="10">
        <f>+SUM(H10:H15)</f>
        <v>111</v>
      </c>
      <c r="J17" s="10">
        <f>+SUM(J10:J15)</f>
        <v>132</v>
      </c>
      <c r="K17" s="10">
        <f t="shared" ref="K17:R17" si="0">+SUM(K10:K15)</f>
        <v>23</v>
      </c>
      <c r="M17" s="10">
        <f t="shared" ref="M17" si="1">+SUM(M10:M15)</f>
        <v>121</v>
      </c>
      <c r="O17" s="10">
        <f t="shared" si="0"/>
        <v>122</v>
      </c>
      <c r="Q17" s="10">
        <f t="shared" si="0"/>
        <v>124</v>
      </c>
      <c r="R17" s="10">
        <f t="shared" si="0"/>
        <v>121</v>
      </c>
      <c r="T17" s="10">
        <f>+SUM(T10:T15)</f>
        <v>122</v>
      </c>
      <c r="U17" s="10">
        <f>+SUM(U10:U15)</f>
        <v>116</v>
      </c>
      <c r="W17" s="10">
        <f>+SUM(W10:W15)</f>
        <v>121</v>
      </c>
      <c r="X17" s="10">
        <f>+SUM(X10:X15)</f>
        <v>122</v>
      </c>
      <c r="Y17" s="10">
        <f>+SUM(Y10:Y15)</f>
        <v>116</v>
      </c>
      <c r="AA17" s="10">
        <f>+SUM(AA10:AA15)</f>
        <v>164</v>
      </c>
      <c r="AB17" s="10">
        <f>+SUM(AB10:AB15)</f>
        <v>53</v>
      </c>
      <c r="AC17" s="10">
        <f>+SUM(AC10:AC15)</f>
        <v>7</v>
      </c>
      <c r="AD17" s="10">
        <f>+SUM(AD10:AD15)</f>
        <v>1</v>
      </c>
    </row>
    <row r="18" spans="1:30" x14ac:dyDescent="0.25">
      <c r="A18" s="17" t="s">
        <v>31</v>
      </c>
      <c r="B18" s="7"/>
      <c r="C18" s="26">
        <v>47</v>
      </c>
      <c r="E18" s="26">
        <v>47</v>
      </c>
      <c r="G18" s="26">
        <v>47</v>
      </c>
      <c r="H18" s="26">
        <v>47</v>
      </c>
      <c r="J18" s="26">
        <v>39</v>
      </c>
      <c r="K18" s="26">
        <v>11</v>
      </c>
      <c r="M18" s="26">
        <v>45</v>
      </c>
      <c r="O18" s="26">
        <v>45</v>
      </c>
      <c r="Q18" s="26">
        <v>45</v>
      </c>
      <c r="R18" s="26">
        <v>43</v>
      </c>
      <c r="T18" s="26">
        <v>46</v>
      </c>
      <c r="U18" s="26">
        <v>43</v>
      </c>
      <c r="W18" s="26">
        <v>45</v>
      </c>
      <c r="X18" s="26">
        <v>45</v>
      </c>
      <c r="Y18" s="26">
        <v>45</v>
      </c>
    </row>
    <row r="19" spans="1:30" x14ac:dyDescent="0.25">
      <c r="A19" s="18" t="s">
        <v>32</v>
      </c>
      <c r="B19" s="7"/>
      <c r="C19" s="27">
        <v>6</v>
      </c>
      <c r="E19" s="27">
        <v>5</v>
      </c>
      <c r="G19" s="27">
        <v>5</v>
      </c>
      <c r="H19" s="27">
        <v>5</v>
      </c>
      <c r="J19" s="27">
        <v>4</v>
      </c>
      <c r="K19" s="27">
        <v>2</v>
      </c>
      <c r="M19" s="27">
        <v>5</v>
      </c>
      <c r="O19" s="27">
        <v>5</v>
      </c>
      <c r="Q19" s="27">
        <v>6</v>
      </c>
      <c r="R19" s="27">
        <v>6</v>
      </c>
      <c r="T19" s="27">
        <v>6</v>
      </c>
      <c r="U19" s="27">
        <v>6</v>
      </c>
      <c r="W19" s="27">
        <v>6</v>
      </c>
      <c r="X19" s="27">
        <v>6</v>
      </c>
      <c r="Y19" s="27">
        <v>6</v>
      </c>
    </row>
    <row r="20" spans="1:30" ht="15.75" thickBot="1" x14ac:dyDescent="0.3">
      <c r="A20" s="19" t="s">
        <v>33</v>
      </c>
      <c r="B20" s="7"/>
      <c r="C20" s="28">
        <v>1</v>
      </c>
      <c r="E20" s="28">
        <v>1</v>
      </c>
      <c r="G20" s="28">
        <v>1</v>
      </c>
      <c r="H20" s="28">
        <v>1</v>
      </c>
      <c r="J20" s="28">
        <v>0</v>
      </c>
      <c r="K20" s="28">
        <v>1</v>
      </c>
      <c r="M20" s="28">
        <v>1</v>
      </c>
      <c r="O20" s="28">
        <v>0</v>
      </c>
      <c r="Q20" s="28">
        <v>1</v>
      </c>
      <c r="R20" s="28">
        <v>1</v>
      </c>
      <c r="T20" s="28">
        <v>1</v>
      </c>
      <c r="U20" s="28">
        <v>1</v>
      </c>
      <c r="W20" s="28">
        <v>0</v>
      </c>
      <c r="X20" s="28">
        <v>0</v>
      </c>
      <c r="Y20" s="28">
        <v>0</v>
      </c>
    </row>
    <row r="21" spans="1:30" ht="15.75" thickBot="1" x14ac:dyDescent="0.3">
      <c r="A21" s="16" t="s">
        <v>34</v>
      </c>
      <c r="B21" s="7"/>
      <c r="C21" s="10">
        <f>+SUM(C17:C20)</f>
        <v>186</v>
      </c>
      <c r="E21" s="10">
        <f>+SUM(E17:E20)</f>
        <v>178</v>
      </c>
      <c r="G21" s="10">
        <f>+SUM(G17:G20)</f>
        <v>175</v>
      </c>
      <c r="H21" s="10">
        <f>+SUM(H17:H20)</f>
        <v>164</v>
      </c>
      <c r="J21" s="10">
        <f>+SUM(J17:J20)</f>
        <v>175</v>
      </c>
      <c r="K21" s="10">
        <f t="shared" ref="K21:R21" si="2">+SUM(K17:K20)</f>
        <v>37</v>
      </c>
      <c r="M21" s="10">
        <f t="shared" ref="M21" si="3">+SUM(M17:M20)</f>
        <v>172</v>
      </c>
      <c r="O21" s="10">
        <f t="shared" si="2"/>
        <v>172</v>
      </c>
      <c r="Q21" s="10">
        <f t="shared" si="2"/>
        <v>176</v>
      </c>
      <c r="R21" s="10">
        <f t="shared" si="2"/>
        <v>171</v>
      </c>
      <c r="T21" s="10">
        <f>+SUM(T17:T20)</f>
        <v>175</v>
      </c>
      <c r="U21" s="10">
        <f>+SUM(U17:U20)</f>
        <v>166</v>
      </c>
      <c r="W21" s="10">
        <f>+SUM(W17:W20)</f>
        <v>172</v>
      </c>
      <c r="X21" s="10">
        <f>+SUM(X17:X20)</f>
        <v>173</v>
      </c>
      <c r="Y21" s="10">
        <f>+SUM(Y17:Y20)</f>
        <v>167</v>
      </c>
    </row>
  </sheetData>
  <mergeCells count="31">
    <mergeCell ref="AC10:AC15"/>
    <mergeCell ref="AB10:AB15"/>
    <mergeCell ref="A6:A8"/>
    <mergeCell ref="AA6:AA8"/>
    <mergeCell ref="AB6:AB8"/>
    <mergeCell ref="AC6:AC8"/>
    <mergeCell ref="C6:C8"/>
    <mergeCell ref="E6:E8"/>
    <mergeCell ref="G6:G8"/>
    <mergeCell ref="H6:H8"/>
    <mergeCell ref="J6:J8"/>
    <mergeCell ref="AD6:AD8"/>
    <mergeCell ref="K6:K8"/>
    <mergeCell ref="M6:M8"/>
    <mergeCell ref="O6:O8"/>
    <mergeCell ref="Q6:Q8"/>
    <mergeCell ref="R6:R8"/>
    <mergeCell ref="T6:T8"/>
    <mergeCell ref="U6:U8"/>
    <mergeCell ref="W4:Y4"/>
    <mergeCell ref="W6:W8"/>
    <mergeCell ref="X6:X8"/>
    <mergeCell ref="Y6:Y8"/>
    <mergeCell ref="M3:O3"/>
    <mergeCell ref="Q4:R4"/>
    <mergeCell ref="T4:U4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>&amp;C&amp;"-,Bold"Democratic Primary Elections Results - June 8, 2021 
Prepared by the Office of Edward P. McGettigan, Atlantic County Clerk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zoomScale="75" zoomScaleNormal="75" workbookViewId="0">
      <pane xSplit="1" ySplit="9" topLeftCell="B10" activePane="bottomRight" state="frozen"/>
      <selection activeCell="S12" sqref="S12"/>
      <selection pane="topRight" activeCell="S12" sqref="S12"/>
      <selection pane="bottomLeft" activeCell="S12" sqref="S12"/>
      <selection pane="bottomRight" activeCell="S12" sqref="S12"/>
    </sheetView>
  </sheetViews>
  <sheetFormatPr defaultRowHeight="15" x14ac:dyDescent="0.25"/>
  <cols>
    <col min="1" max="1" width="26.5703125" customWidth="1"/>
    <col min="2" max="2" width="1.7109375" customWidth="1"/>
    <col min="3" max="3" width="9.42578125" customWidth="1"/>
    <col min="4" max="4" width="1.7109375" customWidth="1"/>
    <col min="5" max="5" width="9.42578125" customWidth="1"/>
    <col min="6" max="6" width="1.7109375" customWidth="1"/>
    <col min="7" max="7" width="9.42578125" customWidth="1"/>
    <col min="8" max="8" width="9.7109375" customWidth="1"/>
    <col min="9" max="9" width="1.7109375" customWidth="1"/>
    <col min="10" max="10" width="9.7109375" customWidth="1"/>
    <col min="11" max="11" width="9.42578125" customWidth="1"/>
    <col min="12" max="12" width="1.7109375" customWidth="1"/>
    <col min="13" max="13" width="10.7109375" customWidth="1"/>
    <col min="14" max="14" width="1.7109375" customWidth="1"/>
    <col min="15" max="15" width="9.7109375" customWidth="1"/>
    <col min="16" max="16" width="1.7109375" customWidth="1"/>
    <col min="17" max="17" width="9.7109375" customWidth="1"/>
    <col min="18" max="18" width="10.28515625" customWidth="1"/>
    <col min="19" max="19" width="1.7109375" customWidth="1"/>
    <col min="20" max="21" width="11.42578125" customWidth="1"/>
    <col min="22" max="22" width="1.7109375" customWidth="1"/>
    <col min="23" max="24" width="10.7109375" customWidth="1"/>
    <col min="25" max="25" width="1.7109375" customWidth="1"/>
    <col min="26" max="26" width="8.7109375" customWidth="1"/>
    <col min="27" max="27" width="8.5703125" customWidth="1"/>
    <col min="28" max="28" width="11.140625" customWidth="1"/>
    <col min="29" max="44" width="13.42578125" customWidth="1"/>
  </cols>
  <sheetData>
    <row r="1" spans="1:28" x14ac:dyDescent="0.25">
      <c r="Z1" s="23"/>
      <c r="AA1" s="23"/>
      <c r="AB1" s="23"/>
    </row>
    <row r="2" spans="1:28" x14ac:dyDescent="0.25">
      <c r="C2" s="50"/>
      <c r="E2" s="104" t="s">
        <v>196</v>
      </c>
      <c r="F2" s="104"/>
      <c r="G2" s="104"/>
      <c r="H2" s="104"/>
      <c r="J2" s="6"/>
      <c r="K2" s="6"/>
      <c r="M2" s="52"/>
      <c r="O2" s="13"/>
      <c r="Q2" s="59"/>
      <c r="R2" s="59"/>
      <c r="T2" s="59"/>
      <c r="U2" s="59"/>
      <c r="Z2" s="23"/>
      <c r="AA2" s="23"/>
      <c r="AB2" s="23"/>
    </row>
    <row r="3" spans="1:28" x14ac:dyDescent="0.25">
      <c r="C3" s="105" t="s">
        <v>189</v>
      </c>
      <c r="D3" s="23"/>
      <c r="E3" s="104" t="s">
        <v>195</v>
      </c>
      <c r="F3" s="23"/>
      <c r="G3" s="105" t="s">
        <v>5</v>
      </c>
      <c r="H3" s="105"/>
      <c r="I3" s="23"/>
      <c r="J3" s="105" t="s">
        <v>208</v>
      </c>
      <c r="K3" s="105"/>
      <c r="L3" s="23"/>
      <c r="M3" s="104" t="s">
        <v>209</v>
      </c>
      <c r="N3" s="104"/>
      <c r="O3" s="104"/>
      <c r="P3" s="23"/>
      <c r="Q3" s="59"/>
      <c r="R3" s="59"/>
      <c r="S3" s="23"/>
      <c r="T3" s="59"/>
      <c r="U3" s="59"/>
      <c r="V3" s="23"/>
      <c r="W3" s="13"/>
      <c r="X3" s="23"/>
      <c r="Y3" s="23"/>
      <c r="Z3" s="23"/>
      <c r="AA3" s="23"/>
      <c r="AB3" s="23"/>
    </row>
    <row r="4" spans="1:28" x14ac:dyDescent="0.25">
      <c r="C4" s="105"/>
      <c r="D4" s="23"/>
      <c r="E4" s="104"/>
      <c r="F4" s="23"/>
      <c r="G4" s="105"/>
      <c r="H4" s="105"/>
      <c r="I4" s="23"/>
      <c r="J4" s="105"/>
      <c r="K4" s="105"/>
      <c r="L4" s="23"/>
      <c r="M4" s="54" t="s">
        <v>240</v>
      </c>
      <c r="N4" s="23"/>
      <c r="O4" s="50" t="s">
        <v>216</v>
      </c>
      <c r="P4" s="23"/>
      <c r="Q4" s="119" t="s">
        <v>221</v>
      </c>
      <c r="R4" s="119"/>
      <c r="S4" s="23"/>
      <c r="T4" s="119" t="s">
        <v>221</v>
      </c>
      <c r="U4" s="119"/>
      <c r="V4" s="23"/>
      <c r="W4" s="142" t="s">
        <v>78</v>
      </c>
      <c r="X4" s="142"/>
      <c r="Y4" s="23"/>
      <c r="Z4" s="23"/>
      <c r="AA4" s="23"/>
      <c r="AB4" s="23"/>
    </row>
    <row r="5" spans="1:28" ht="5.0999999999999996" customHeight="1" thickBot="1" x14ac:dyDescent="0.3">
      <c r="C5" s="50"/>
      <c r="D5" s="23"/>
      <c r="E5" s="12"/>
      <c r="F5" s="23"/>
      <c r="G5" s="7"/>
      <c r="H5" s="7"/>
      <c r="I5" s="23"/>
      <c r="J5" s="13"/>
      <c r="K5" s="13"/>
      <c r="L5" s="23"/>
      <c r="M5" s="13"/>
      <c r="N5" s="23"/>
      <c r="O5" s="13"/>
      <c r="P5" s="23"/>
      <c r="Q5" s="13"/>
      <c r="R5" s="13"/>
      <c r="S5" s="23"/>
      <c r="T5" s="13"/>
      <c r="U5" s="20"/>
      <c r="V5" s="23"/>
      <c r="W5" s="52"/>
      <c r="X5" s="5"/>
      <c r="Y5" s="23"/>
      <c r="Z5" s="33"/>
      <c r="AA5" s="33"/>
      <c r="AB5" s="33"/>
    </row>
    <row r="6" spans="1:28" ht="15" customHeight="1" x14ac:dyDescent="0.25">
      <c r="A6" s="106" t="s">
        <v>8</v>
      </c>
      <c r="C6" s="107" t="str">
        <f>+'Leed Sheet (D)'!C6:C8</f>
        <v>Philip Murphy</v>
      </c>
      <c r="D6" s="23"/>
      <c r="E6" s="107" t="str">
        <f>+'Leed Sheet (D)'!J6:J8</f>
        <v>Vince Mazzeo</v>
      </c>
      <c r="F6" s="23"/>
      <c r="G6" s="116" t="str">
        <f>+'Leed Sheet (D)'!L6:L8</f>
        <v>John Armato</v>
      </c>
      <c r="H6" s="113" t="str">
        <f>+'Leed Sheet (D)'!M6:M8</f>
        <v>Caren Fitzpatrick</v>
      </c>
      <c r="I6" s="23"/>
      <c r="J6" s="116" t="str">
        <f>+'Leed Sheet (D)'!Y6:Y8</f>
        <v>Lisa Jiampetti</v>
      </c>
      <c r="K6" s="113" t="str">
        <f>+'Leed Sheet (D)'!Z6:Z8</f>
        <v>Mico Lucide</v>
      </c>
      <c r="L6" s="23"/>
      <c r="M6" s="110" t="str">
        <f>+'Leed Sheet (D)'!AB6:AB8</f>
        <v>Celeste Fernandez</v>
      </c>
      <c r="N6" s="23"/>
      <c r="O6" s="110" t="str">
        <f>+'Leed Sheet (D)'!AD6:AD8</f>
        <v>Jelani Gandy</v>
      </c>
      <c r="P6" s="23"/>
      <c r="Q6" s="116" t="str">
        <f>+'Leed Sheet (D)'!AH6:AH8</f>
        <v>Robert J. Campbell</v>
      </c>
      <c r="R6" s="113" t="str">
        <f>+'Leed Sheet (D)'!AI6:AI8</f>
        <v>William "Wick" Ward</v>
      </c>
      <c r="S6" s="23"/>
      <c r="T6" s="116" t="str">
        <f>+'Leed Sheet (D)'!AK6:AK8</f>
        <v>Joyce Mollineaux</v>
      </c>
      <c r="U6" s="113" t="str">
        <f>+'Leed Sheet (D)'!AL6:AL8</f>
        <v>Sherri Parmenter</v>
      </c>
      <c r="V6" s="23"/>
      <c r="W6" s="116" t="s">
        <v>246</v>
      </c>
      <c r="X6" s="139" t="s">
        <v>245</v>
      </c>
      <c r="Y6" s="23"/>
      <c r="Z6" s="127" t="s">
        <v>224</v>
      </c>
      <c r="AA6" s="120" t="s">
        <v>225</v>
      </c>
      <c r="AB6" s="124" t="s">
        <v>226</v>
      </c>
    </row>
    <row r="7" spans="1:28" x14ac:dyDescent="0.25">
      <c r="A7" s="106"/>
      <c r="C7" s="108"/>
      <c r="D7" s="23"/>
      <c r="E7" s="108"/>
      <c r="F7" s="23"/>
      <c r="G7" s="117"/>
      <c r="H7" s="114"/>
      <c r="I7" s="23"/>
      <c r="J7" s="117"/>
      <c r="K7" s="114"/>
      <c r="L7" s="23"/>
      <c r="M7" s="111"/>
      <c r="N7" s="23"/>
      <c r="O7" s="111"/>
      <c r="P7" s="23"/>
      <c r="Q7" s="117"/>
      <c r="R7" s="114"/>
      <c r="S7" s="23"/>
      <c r="T7" s="117"/>
      <c r="U7" s="114"/>
      <c r="V7" s="23"/>
      <c r="W7" s="117"/>
      <c r="X7" s="140"/>
      <c r="Y7" s="23"/>
      <c r="Z7" s="128"/>
      <c r="AA7" s="121"/>
      <c r="AB7" s="125"/>
    </row>
    <row r="8" spans="1:28" ht="15.75" thickBot="1" x14ac:dyDescent="0.3">
      <c r="A8" s="106"/>
      <c r="C8" s="109"/>
      <c r="D8" s="23"/>
      <c r="E8" s="109"/>
      <c r="F8" s="23"/>
      <c r="G8" s="118"/>
      <c r="H8" s="115"/>
      <c r="I8" s="23"/>
      <c r="J8" s="118"/>
      <c r="K8" s="115"/>
      <c r="L8" s="23"/>
      <c r="M8" s="112"/>
      <c r="N8" s="23"/>
      <c r="O8" s="112"/>
      <c r="P8" s="23"/>
      <c r="Q8" s="118"/>
      <c r="R8" s="115"/>
      <c r="S8" s="23"/>
      <c r="T8" s="118"/>
      <c r="U8" s="115"/>
      <c r="V8" s="23"/>
      <c r="W8" s="118"/>
      <c r="X8" s="141"/>
      <c r="Y8" s="23"/>
      <c r="Z8" s="129"/>
      <c r="AA8" s="122"/>
      <c r="AB8" s="126"/>
    </row>
    <row r="9" spans="1:28" ht="5.0999999999999996" customHeight="1" x14ac:dyDescent="0.25">
      <c r="Z9" s="12"/>
      <c r="AA9" s="12"/>
      <c r="AB9" s="12"/>
    </row>
    <row r="10" spans="1:28" x14ac:dyDescent="0.25">
      <c r="A10" t="s">
        <v>86</v>
      </c>
      <c r="C10" s="8">
        <v>31</v>
      </c>
      <c r="E10" s="8">
        <v>33</v>
      </c>
      <c r="G10" s="8">
        <v>31</v>
      </c>
      <c r="H10" s="8">
        <v>33</v>
      </c>
      <c r="J10" s="8">
        <v>29</v>
      </c>
      <c r="K10" s="8">
        <v>4</v>
      </c>
      <c r="M10" s="8">
        <v>31</v>
      </c>
      <c r="O10" s="8">
        <v>32</v>
      </c>
      <c r="Q10" s="8">
        <v>31</v>
      </c>
      <c r="R10" s="8">
        <v>32</v>
      </c>
      <c r="T10" s="8">
        <v>33</v>
      </c>
      <c r="U10" s="9">
        <v>31</v>
      </c>
      <c r="W10" s="9">
        <v>32</v>
      </c>
      <c r="X10" s="8">
        <v>32</v>
      </c>
      <c r="Z10" s="8">
        <v>35</v>
      </c>
      <c r="AA10" s="130">
        <v>479</v>
      </c>
      <c r="AB10" s="130">
        <v>49</v>
      </c>
    </row>
    <row r="11" spans="1:28" x14ac:dyDescent="0.25">
      <c r="A11" t="s">
        <v>87</v>
      </c>
      <c r="C11" s="8">
        <v>38</v>
      </c>
      <c r="E11" s="8">
        <v>38</v>
      </c>
      <c r="G11" s="8">
        <v>35</v>
      </c>
      <c r="H11" s="8">
        <v>37</v>
      </c>
      <c r="J11" s="8">
        <v>31</v>
      </c>
      <c r="K11" s="8">
        <v>7</v>
      </c>
      <c r="M11" s="8">
        <v>36</v>
      </c>
      <c r="O11" s="8"/>
      <c r="Q11" s="8">
        <v>36</v>
      </c>
      <c r="R11" s="8">
        <v>36</v>
      </c>
      <c r="T11" s="8">
        <v>37</v>
      </c>
      <c r="U11" s="9">
        <v>35</v>
      </c>
      <c r="W11" s="9">
        <v>35</v>
      </c>
      <c r="X11" s="8">
        <v>37</v>
      </c>
      <c r="Z11" s="8">
        <v>40</v>
      </c>
      <c r="AA11" s="131"/>
      <c r="AB11" s="131"/>
    </row>
    <row r="12" spans="1:28" x14ac:dyDescent="0.25">
      <c r="A12" t="s">
        <v>88</v>
      </c>
      <c r="C12" s="8">
        <v>49</v>
      </c>
      <c r="E12" s="8">
        <v>42</v>
      </c>
      <c r="G12" s="8">
        <v>43</v>
      </c>
      <c r="H12" s="8">
        <v>42</v>
      </c>
      <c r="J12" s="8">
        <v>42</v>
      </c>
      <c r="K12" s="8">
        <v>4</v>
      </c>
      <c r="M12" s="8">
        <v>44</v>
      </c>
      <c r="O12" s="8"/>
      <c r="Q12" s="8">
        <v>45</v>
      </c>
      <c r="R12" s="8">
        <v>37</v>
      </c>
      <c r="T12" s="8">
        <v>41</v>
      </c>
      <c r="U12" s="9">
        <v>42</v>
      </c>
      <c r="W12" s="9">
        <v>41</v>
      </c>
      <c r="X12" s="8">
        <v>41</v>
      </c>
      <c r="Z12" s="8">
        <v>51</v>
      </c>
      <c r="AA12" s="131"/>
      <c r="AB12" s="131"/>
    </row>
    <row r="13" spans="1:28" x14ac:dyDescent="0.25">
      <c r="A13" t="s">
        <v>89</v>
      </c>
      <c r="C13" s="8">
        <v>36</v>
      </c>
      <c r="E13" s="8">
        <v>37</v>
      </c>
      <c r="G13" s="8">
        <v>36</v>
      </c>
      <c r="H13" s="8">
        <v>37</v>
      </c>
      <c r="J13" s="8">
        <v>36</v>
      </c>
      <c r="K13" s="8">
        <v>1</v>
      </c>
      <c r="M13" s="8">
        <v>37</v>
      </c>
      <c r="O13" s="8"/>
      <c r="Q13" s="8">
        <v>37</v>
      </c>
      <c r="R13" s="8">
        <v>37</v>
      </c>
      <c r="T13" s="8">
        <v>35</v>
      </c>
      <c r="U13" s="9">
        <v>36</v>
      </c>
      <c r="W13" s="9">
        <v>36</v>
      </c>
      <c r="X13" s="8">
        <v>32</v>
      </c>
      <c r="Z13" s="8">
        <v>40</v>
      </c>
      <c r="AA13" s="131"/>
      <c r="AB13" s="131"/>
    </row>
    <row r="14" spans="1:28" x14ac:dyDescent="0.25">
      <c r="A14" t="s">
        <v>90</v>
      </c>
      <c r="C14" s="8">
        <v>55</v>
      </c>
      <c r="E14" s="8">
        <v>50</v>
      </c>
      <c r="G14" s="8">
        <v>50</v>
      </c>
      <c r="H14" s="8">
        <v>49</v>
      </c>
      <c r="J14" s="8">
        <v>46</v>
      </c>
      <c r="K14" s="8">
        <v>3</v>
      </c>
      <c r="M14" s="8">
        <v>47</v>
      </c>
      <c r="O14" s="8">
        <v>46</v>
      </c>
      <c r="Q14" s="8">
        <v>46</v>
      </c>
      <c r="R14" s="8">
        <v>45</v>
      </c>
      <c r="T14" s="8">
        <v>47</v>
      </c>
      <c r="U14" s="9">
        <v>45</v>
      </c>
      <c r="W14" s="9">
        <v>48</v>
      </c>
      <c r="X14" s="8">
        <v>48</v>
      </c>
      <c r="Z14" s="8">
        <v>59</v>
      </c>
      <c r="AA14" s="131"/>
      <c r="AB14" s="131"/>
    </row>
    <row r="15" spans="1:28" x14ac:dyDescent="0.25">
      <c r="A15" t="s">
        <v>91</v>
      </c>
      <c r="C15" s="8">
        <v>26</v>
      </c>
      <c r="E15" s="8">
        <v>22</v>
      </c>
      <c r="G15" s="8">
        <v>22</v>
      </c>
      <c r="H15" s="8">
        <v>21</v>
      </c>
      <c r="J15" s="8">
        <v>20</v>
      </c>
      <c r="K15" s="8">
        <v>3</v>
      </c>
      <c r="M15" s="8">
        <v>22</v>
      </c>
      <c r="O15" s="8"/>
      <c r="Q15" s="8">
        <v>25</v>
      </c>
      <c r="R15" s="8">
        <v>23</v>
      </c>
      <c r="T15" s="8">
        <v>23</v>
      </c>
      <c r="U15" s="9">
        <v>23</v>
      </c>
      <c r="W15" s="9">
        <v>22</v>
      </c>
      <c r="X15" s="8">
        <v>23</v>
      </c>
      <c r="Z15" s="8">
        <v>27</v>
      </c>
      <c r="AA15" s="131"/>
      <c r="AB15" s="131"/>
    </row>
    <row r="16" spans="1:28" x14ac:dyDescent="0.25">
      <c r="A16" t="s">
        <v>92</v>
      </c>
      <c r="C16" s="8">
        <v>39</v>
      </c>
      <c r="E16" s="8">
        <v>41</v>
      </c>
      <c r="G16" s="8">
        <v>41</v>
      </c>
      <c r="H16" s="8">
        <v>38</v>
      </c>
      <c r="J16" s="8">
        <v>34</v>
      </c>
      <c r="K16" s="8">
        <v>6</v>
      </c>
      <c r="M16" s="8">
        <v>40</v>
      </c>
      <c r="O16" s="8"/>
      <c r="Q16" s="8">
        <v>41</v>
      </c>
      <c r="R16" s="8">
        <v>39</v>
      </c>
      <c r="T16" s="8">
        <v>41</v>
      </c>
      <c r="U16" s="9">
        <v>39</v>
      </c>
      <c r="W16" s="9">
        <v>38</v>
      </c>
      <c r="X16" s="8">
        <v>40</v>
      </c>
      <c r="Z16" s="8">
        <v>42</v>
      </c>
      <c r="AA16" s="131"/>
      <c r="AB16" s="131"/>
    </row>
    <row r="17" spans="1:28" x14ac:dyDescent="0.25">
      <c r="A17" t="s">
        <v>93</v>
      </c>
      <c r="C17" s="8">
        <v>68</v>
      </c>
      <c r="E17" s="8">
        <v>66</v>
      </c>
      <c r="G17" s="8">
        <v>62</v>
      </c>
      <c r="H17" s="8">
        <v>62</v>
      </c>
      <c r="J17" s="8">
        <v>60</v>
      </c>
      <c r="K17" s="8">
        <v>6</v>
      </c>
      <c r="M17" s="8">
        <v>63</v>
      </c>
      <c r="O17" s="8"/>
      <c r="Q17" s="8">
        <v>59</v>
      </c>
      <c r="R17" s="8">
        <v>55</v>
      </c>
      <c r="T17" s="8">
        <v>61</v>
      </c>
      <c r="U17" s="9">
        <v>58</v>
      </c>
      <c r="W17" s="9">
        <v>57</v>
      </c>
      <c r="X17" s="8">
        <v>59</v>
      </c>
      <c r="Z17" s="8">
        <v>74</v>
      </c>
      <c r="AA17" s="131"/>
      <c r="AB17" s="131"/>
    </row>
    <row r="18" spans="1:28" x14ac:dyDescent="0.25">
      <c r="A18" t="s">
        <v>94</v>
      </c>
      <c r="C18" s="8">
        <v>76</v>
      </c>
      <c r="E18" s="8">
        <v>75</v>
      </c>
      <c r="G18" s="8">
        <v>71</v>
      </c>
      <c r="H18" s="8">
        <v>72</v>
      </c>
      <c r="J18" s="8">
        <v>62</v>
      </c>
      <c r="K18" s="8">
        <v>13</v>
      </c>
      <c r="M18" s="8">
        <v>66</v>
      </c>
      <c r="O18" s="8"/>
      <c r="Q18" s="8">
        <v>67</v>
      </c>
      <c r="R18" s="8">
        <v>70</v>
      </c>
      <c r="T18" s="8">
        <v>66</v>
      </c>
      <c r="U18" s="9">
        <v>65</v>
      </c>
      <c r="W18" s="9">
        <v>65</v>
      </c>
      <c r="X18" s="8">
        <v>67</v>
      </c>
      <c r="Z18" s="8">
        <v>83</v>
      </c>
      <c r="AA18" s="131"/>
      <c r="AB18" s="131"/>
    </row>
    <row r="19" spans="1:28" x14ac:dyDescent="0.25">
      <c r="A19" t="s">
        <v>95</v>
      </c>
      <c r="C19" s="8">
        <v>56</v>
      </c>
      <c r="E19" s="8">
        <v>51</v>
      </c>
      <c r="G19" s="8">
        <v>50</v>
      </c>
      <c r="H19" s="8">
        <v>43</v>
      </c>
      <c r="J19" s="8">
        <v>44</v>
      </c>
      <c r="K19" s="8">
        <v>4</v>
      </c>
      <c r="M19" s="8">
        <v>47</v>
      </c>
      <c r="O19" s="8"/>
      <c r="Q19" s="8">
        <v>50</v>
      </c>
      <c r="R19" s="8">
        <v>42</v>
      </c>
      <c r="T19" s="8">
        <v>42</v>
      </c>
      <c r="U19" s="9">
        <v>42</v>
      </c>
      <c r="W19" s="9">
        <v>44</v>
      </c>
      <c r="X19" s="8">
        <v>41</v>
      </c>
      <c r="Z19" s="8">
        <v>62</v>
      </c>
      <c r="AA19" s="131"/>
      <c r="AB19" s="131"/>
    </row>
    <row r="20" spans="1:28" x14ac:dyDescent="0.25">
      <c r="A20" t="s">
        <v>96</v>
      </c>
      <c r="C20" s="8">
        <v>69</v>
      </c>
      <c r="E20" s="8">
        <v>64</v>
      </c>
      <c r="G20" s="8">
        <v>65</v>
      </c>
      <c r="H20" s="8">
        <v>61</v>
      </c>
      <c r="J20" s="8">
        <v>57</v>
      </c>
      <c r="K20" s="8">
        <v>7</v>
      </c>
      <c r="M20" s="8">
        <v>61</v>
      </c>
      <c r="O20" s="8"/>
      <c r="Q20" s="8">
        <v>63</v>
      </c>
      <c r="R20" s="8">
        <v>60</v>
      </c>
      <c r="T20" s="8">
        <v>62</v>
      </c>
      <c r="U20" s="9">
        <v>61</v>
      </c>
      <c r="W20" s="9">
        <v>61</v>
      </c>
      <c r="X20" s="8">
        <v>62</v>
      </c>
      <c r="Z20" s="8">
        <v>74</v>
      </c>
      <c r="AA20" s="131"/>
      <c r="AB20" s="131"/>
    </row>
    <row r="21" spans="1:28" x14ac:dyDescent="0.25">
      <c r="A21" t="s">
        <v>97</v>
      </c>
      <c r="C21" s="8">
        <v>40</v>
      </c>
      <c r="E21" s="8">
        <v>35</v>
      </c>
      <c r="G21" s="8">
        <v>26</v>
      </c>
      <c r="H21" s="8">
        <v>32</v>
      </c>
      <c r="J21" s="8">
        <v>31</v>
      </c>
      <c r="K21" s="8">
        <v>4</v>
      </c>
      <c r="M21" s="8">
        <v>33</v>
      </c>
      <c r="O21" s="8"/>
      <c r="Q21" s="8">
        <v>33</v>
      </c>
      <c r="R21" s="8">
        <v>30</v>
      </c>
      <c r="T21" s="8">
        <v>34</v>
      </c>
      <c r="U21" s="9">
        <v>31</v>
      </c>
      <c r="W21" s="9">
        <v>32</v>
      </c>
      <c r="X21" s="8">
        <v>33</v>
      </c>
      <c r="Z21" s="8">
        <v>41</v>
      </c>
      <c r="AA21" s="131"/>
      <c r="AB21" s="131"/>
    </row>
    <row r="22" spans="1:28" x14ac:dyDescent="0.25">
      <c r="A22" t="s">
        <v>98</v>
      </c>
      <c r="C22" s="8">
        <v>22</v>
      </c>
      <c r="E22" s="8">
        <v>20</v>
      </c>
      <c r="G22" s="8">
        <v>17</v>
      </c>
      <c r="H22" s="8">
        <v>18</v>
      </c>
      <c r="J22" s="8">
        <v>12</v>
      </c>
      <c r="K22" s="8">
        <v>5</v>
      </c>
      <c r="M22" s="8">
        <v>19</v>
      </c>
      <c r="O22" s="8"/>
      <c r="Q22" s="8">
        <v>18</v>
      </c>
      <c r="R22" s="8">
        <v>17</v>
      </c>
      <c r="T22" s="8">
        <v>17</v>
      </c>
      <c r="U22" s="8">
        <v>15</v>
      </c>
      <c r="W22" s="8">
        <v>15</v>
      </c>
      <c r="X22" s="8">
        <v>17</v>
      </c>
      <c r="Z22" s="8">
        <v>23</v>
      </c>
      <c r="AA22" s="131"/>
      <c r="AB22" s="131"/>
    </row>
    <row r="23" spans="1:28" x14ac:dyDescent="0.25">
      <c r="A23" t="s">
        <v>99</v>
      </c>
      <c r="C23" s="8">
        <v>43</v>
      </c>
      <c r="E23" s="8">
        <v>39</v>
      </c>
      <c r="G23" s="8">
        <v>35</v>
      </c>
      <c r="H23" s="8">
        <v>34</v>
      </c>
      <c r="J23" s="8">
        <v>32</v>
      </c>
      <c r="K23" s="8">
        <v>2</v>
      </c>
      <c r="M23" s="8">
        <v>35</v>
      </c>
      <c r="O23" s="8"/>
      <c r="Q23" s="8">
        <v>35</v>
      </c>
      <c r="R23" s="8">
        <v>35</v>
      </c>
      <c r="T23" s="8">
        <v>37</v>
      </c>
      <c r="U23" s="9">
        <v>33</v>
      </c>
      <c r="W23" s="9">
        <v>32</v>
      </c>
      <c r="X23" s="8">
        <v>35</v>
      </c>
      <c r="Z23" s="8">
        <v>43</v>
      </c>
      <c r="AA23" s="131"/>
      <c r="AB23" s="131"/>
    </row>
    <row r="24" spans="1:28" x14ac:dyDescent="0.25">
      <c r="A24" t="s">
        <v>100</v>
      </c>
      <c r="C24" s="8">
        <v>32</v>
      </c>
      <c r="E24" s="8">
        <v>29</v>
      </c>
      <c r="G24" s="8">
        <v>30</v>
      </c>
      <c r="H24" s="8">
        <v>28</v>
      </c>
      <c r="J24" s="8">
        <v>30</v>
      </c>
      <c r="K24" s="8">
        <v>1</v>
      </c>
      <c r="M24" s="8">
        <v>29</v>
      </c>
      <c r="O24" s="8"/>
      <c r="Q24" s="8">
        <v>28</v>
      </c>
      <c r="R24" s="8">
        <v>22</v>
      </c>
      <c r="T24" s="8">
        <v>29</v>
      </c>
      <c r="U24" s="9">
        <v>21</v>
      </c>
      <c r="W24" s="9">
        <v>27</v>
      </c>
      <c r="X24" s="8">
        <v>24</v>
      </c>
      <c r="Z24" s="8">
        <v>34</v>
      </c>
      <c r="AA24" s="131"/>
      <c r="AB24" s="131"/>
    </row>
    <row r="25" spans="1:28" x14ac:dyDescent="0.25">
      <c r="A25" t="s">
        <v>101</v>
      </c>
      <c r="C25" s="8">
        <v>72</v>
      </c>
      <c r="E25" s="8">
        <v>62</v>
      </c>
      <c r="G25" s="8">
        <v>62</v>
      </c>
      <c r="H25" s="8">
        <v>57</v>
      </c>
      <c r="J25" s="8">
        <v>53</v>
      </c>
      <c r="K25" s="8">
        <v>8</v>
      </c>
      <c r="M25" s="8">
        <v>59</v>
      </c>
      <c r="O25" s="8"/>
      <c r="Q25" s="8">
        <v>62</v>
      </c>
      <c r="R25" s="8">
        <v>56</v>
      </c>
      <c r="T25" s="8">
        <v>58</v>
      </c>
      <c r="U25" s="9">
        <v>56</v>
      </c>
      <c r="W25" s="9">
        <v>52</v>
      </c>
      <c r="X25" s="8">
        <v>56</v>
      </c>
      <c r="Z25" s="8">
        <v>74</v>
      </c>
      <c r="AA25" s="131"/>
      <c r="AB25" s="131"/>
    </row>
    <row r="26" spans="1:28" x14ac:dyDescent="0.25">
      <c r="A26" t="s">
        <v>102</v>
      </c>
      <c r="C26" s="8">
        <v>77</v>
      </c>
      <c r="E26" s="8">
        <v>73</v>
      </c>
      <c r="G26" s="8">
        <v>72</v>
      </c>
      <c r="H26" s="8">
        <v>72</v>
      </c>
      <c r="J26" s="8">
        <v>67</v>
      </c>
      <c r="K26" s="8">
        <v>5</v>
      </c>
      <c r="M26" s="8">
        <v>68</v>
      </c>
      <c r="O26" s="8"/>
      <c r="Q26" s="8">
        <v>65</v>
      </c>
      <c r="R26" s="8">
        <v>70</v>
      </c>
      <c r="T26" s="8">
        <v>69</v>
      </c>
      <c r="U26" s="9">
        <v>65</v>
      </c>
      <c r="W26" s="9">
        <v>68</v>
      </c>
      <c r="X26" s="8">
        <v>69</v>
      </c>
      <c r="Z26" s="8">
        <v>82</v>
      </c>
      <c r="AA26" s="131"/>
      <c r="AB26" s="131"/>
    </row>
    <row r="27" spans="1:28" x14ac:dyDescent="0.25">
      <c r="A27" t="s">
        <v>103</v>
      </c>
      <c r="C27" s="8">
        <v>42</v>
      </c>
      <c r="E27" s="8">
        <v>41</v>
      </c>
      <c r="G27" s="8">
        <v>41</v>
      </c>
      <c r="H27" s="8">
        <v>37</v>
      </c>
      <c r="J27" s="8">
        <v>36</v>
      </c>
      <c r="K27" s="8">
        <v>5</v>
      </c>
      <c r="M27" s="8">
        <v>37</v>
      </c>
      <c r="O27" s="8"/>
      <c r="Q27" s="8">
        <v>42</v>
      </c>
      <c r="R27" s="8">
        <v>39</v>
      </c>
      <c r="T27" s="8">
        <v>40</v>
      </c>
      <c r="U27" s="9">
        <v>39</v>
      </c>
      <c r="W27" s="9">
        <v>40</v>
      </c>
      <c r="X27" s="8">
        <v>38</v>
      </c>
      <c r="Z27" s="8">
        <v>46</v>
      </c>
      <c r="AA27" s="131"/>
      <c r="AB27" s="131"/>
    </row>
    <row r="28" spans="1:28" x14ac:dyDescent="0.25">
      <c r="A28" t="s">
        <v>104</v>
      </c>
      <c r="C28" s="8">
        <v>47</v>
      </c>
      <c r="E28" s="8">
        <v>48</v>
      </c>
      <c r="G28" s="8">
        <v>46</v>
      </c>
      <c r="H28" s="8">
        <v>44</v>
      </c>
      <c r="J28" s="8">
        <v>43</v>
      </c>
      <c r="K28" s="8">
        <v>6</v>
      </c>
      <c r="M28" s="8">
        <v>46</v>
      </c>
      <c r="O28" s="8"/>
      <c r="Q28" s="8">
        <v>46</v>
      </c>
      <c r="R28" s="8">
        <v>44</v>
      </c>
      <c r="T28" s="8">
        <v>46</v>
      </c>
      <c r="U28" s="9">
        <v>45</v>
      </c>
      <c r="W28" s="9">
        <v>45</v>
      </c>
      <c r="X28" s="8">
        <v>43</v>
      </c>
      <c r="Z28" s="8">
        <v>52</v>
      </c>
      <c r="AA28" s="131"/>
      <c r="AB28" s="131"/>
    </row>
    <row r="29" spans="1:28" x14ac:dyDescent="0.25">
      <c r="A29" t="s">
        <v>105</v>
      </c>
      <c r="C29" s="8">
        <v>60</v>
      </c>
      <c r="E29" s="8">
        <v>56</v>
      </c>
      <c r="G29" s="8">
        <v>54</v>
      </c>
      <c r="H29" s="8">
        <v>51</v>
      </c>
      <c r="J29" s="8">
        <v>41</v>
      </c>
      <c r="K29" s="8">
        <v>11</v>
      </c>
      <c r="M29" s="8">
        <v>49</v>
      </c>
      <c r="O29" s="8"/>
      <c r="Q29" s="8">
        <v>52</v>
      </c>
      <c r="R29" s="8">
        <v>48</v>
      </c>
      <c r="T29" s="8">
        <v>50</v>
      </c>
      <c r="U29" s="9">
        <v>51</v>
      </c>
      <c r="W29" s="9">
        <v>51</v>
      </c>
      <c r="X29" s="8">
        <v>48</v>
      </c>
      <c r="Z29" s="8">
        <v>62</v>
      </c>
      <c r="AA29" s="131"/>
      <c r="AB29" s="131"/>
    </row>
    <row r="30" spans="1:28" x14ac:dyDescent="0.25">
      <c r="A30" t="s">
        <v>106</v>
      </c>
      <c r="C30" s="8">
        <v>50</v>
      </c>
      <c r="E30" s="8">
        <v>46</v>
      </c>
      <c r="G30" s="8">
        <v>45</v>
      </c>
      <c r="H30" s="8">
        <v>45</v>
      </c>
      <c r="J30" s="8">
        <v>42</v>
      </c>
      <c r="K30" s="8">
        <v>5</v>
      </c>
      <c r="M30" s="8">
        <v>47</v>
      </c>
      <c r="O30" s="8"/>
      <c r="Q30" s="8">
        <v>46</v>
      </c>
      <c r="R30" s="8">
        <v>44</v>
      </c>
      <c r="T30" s="8">
        <v>48</v>
      </c>
      <c r="U30" s="9">
        <v>44</v>
      </c>
      <c r="W30" s="9">
        <v>42</v>
      </c>
      <c r="X30" s="8">
        <v>43</v>
      </c>
      <c r="Z30" s="8">
        <v>54</v>
      </c>
      <c r="AA30" s="131"/>
      <c r="AB30" s="131"/>
    </row>
    <row r="31" spans="1:28" x14ac:dyDescent="0.25">
      <c r="A31" t="s">
        <v>107</v>
      </c>
      <c r="C31" s="8">
        <v>39</v>
      </c>
      <c r="E31" s="8">
        <v>34</v>
      </c>
      <c r="G31" s="8">
        <v>33</v>
      </c>
      <c r="H31" s="8">
        <v>33</v>
      </c>
      <c r="J31" s="8">
        <v>27</v>
      </c>
      <c r="K31" s="8">
        <v>10</v>
      </c>
      <c r="M31" s="8">
        <v>35</v>
      </c>
      <c r="O31" s="8"/>
      <c r="Q31" s="8">
        <v>35</v>
      </c>
      <c r="R31" s="8">
        <v>33</v>
      </c>
      <c r="T31" s="8">
        <v>34</v>
      </c>
      <c r="U31" s="9">
        <v>34</v>
      </c>
      <c r="W31" s="9">
        <v>34</v>
      </c>
      <c r="X31" s="8">
        <v>33</v>
      </c>
      <c r="Z31" s="8">
        <v>43</v>
      </c>
      <c r="AA31" s="132"/>
      <c r="AB31" s="132"/>
    </row>
    <row r="32" spans="1:28" ht="15.75" thickBot="1" x14ac:dyDescent="0.3"/>
    <row r="33" spans="1:28" ht="15.75" thickBot="1" x14ac:dyDescent="0.3">
      <c r="A33" s="16" t="s">
        <v>30</v>
      </c>
      <c r="B33" s="7"/>
      <c r="C33" s="10">
        <f>+SUM(C10:C31)</f>
        <v>1067</v>
      </c>
      <c r="E33" s="10">
        <f>+SUM(E10:E31)</f>
        <v>1002</v>
      </c>
      <c r="G33" s="10">
        <f>+SUM(G10:G31)</f>
        <v>967</v>
      </c>
      <c r="H33" s="10">
        <f>+SUM(H10:H31)</f>
        <v>946</v>
      </c>
      <c r="J33" s="10">
        <f>+SUM(J10:J31)</f>
        <v>875</v>
      </c>
      <c r="K33" s="10">
        <f t="shared" ref="K33:M33" si="0">+SUM(K10:K31)</f>
        <v>120</v>
      </c>
      <c r="M33" s="10">
        <f t="shared" si="0"/>
        <v>951</v>
      </c>
      <c r="O33" s="10">
        <f t="shared" ref="O33" si="1">+SUM(O10:O31)</f>
        <v>78</v>
      </c>
      <c r="Q33" s="10">
        <f t="shared" ref="Q33:T33" si="2">+SUM(Q10:Q31)</f>
        <v>962</v>
      </c>
      <c r="R33" s="10">
        <f t="shared" si="2"/>
        <v>914</v>
      </c>
      <c r="T33" s="10">
        <f t="shared" si="2"/>
        <v>950</v>
      </c>
      <c r="U33" s="10">
        <f>+SUM(U10:U31)</f>
        <v>911</v>
      </c>
      <c r="W33" s="10">
        <f>+SUM(W10:W31)</f>
        <v>917</v>
      </c>
      <c r="X33" s="10">
        <f>+SUM(X10:X31)</f>
        <v>921</v>
      </c>
      <c r="Z33" s="10">
        <f>+SUM(Z10:Z31)</f>
        <v>1141</v>
      </c>
      <c r="AA33" s="10">
        <f>+SUM(AA10:AA31)</f>
        <v>479</v>
      </c>
      <c r="AB33" s="10">
        <f>+SUM(AB10:AB31)</f>
        <v>49</v>
      </c>
    </row>
    <row r="34" spans="1:28" x14ac:dyDescent="0.25">
      <c r="A34" s="17" t="s">
        <v>31</v>
      </c>
      <c r="B34" s="7"/>
      <c r="C34" s="26">
        <v>462</v>
      </c>
      <c r="E34" s="26">
        <v>447</v>
      </c>
      <c r="G34" s="26">
        <v>441</v>
      </c>
      <c r="H34" s="26">
        <v>436</v>
      </c>
      <c r="J34" s="26">
        <v>378</v>
      </c>
      <c r="K34" s="26">
        <v>58</v>
      </c>
      <c r="M34" s="26">
        <v>429</v>
      </c>
      <c r="O34" s="26">
        <v>48</v>
      </c>
      <c r="Q34" s="26">
        <v>430</v>
      </c>
      <c r="R34" s="26">
        <v>421</v>
      </c>
      <c r="T34" s="26">
        <v>426</v>
      </c>
      <c r="U34" s="26">
        <v>429</v>
      </c>
      <c r="W34" s="26">
        <v>421</v>
      </c>
      <c r="X34" s="26">
        <v>430</v>
      </c>
    </row>
    <row r="35" spans="1:28" ht="15.75" thickBot="1" x14ac:dyDescent="0.3">
      <c r="A35" s="18" t="s">
        <v>32</v>
      </c>
      <c r="B35" s="7"/>
      <c r="C35" s="27">
        <v>48</v>
      </c>
      <c r="E35" s="27">
        <v>43</v>
      </c>
      <c r="G35" s="27">
        <v>43</v>
      </c>
      <c r="H35" s="27">
        <v>42</v>
      </c>
      <c r="J35" s="27">
        <v>39</v>
      </c>
      <c r="K35" s="27">
        <v>5</v>
      </c>
      <c r="M35" s="27">
        <v>42</v>
      </c>
      <c r="O35" s="27">
        <v>2</v>
      </c>
      <c r="Q35" s="27">
        <v>40</v>
      </c>
      <c r="R35" s="27">
        <v>39</v>
      </c>
      <c r="T35" s="27">
        <v>40</v>
      </c>
      <c r="U35" s="27">
        <v>41</v>
      </c>
      <c r="W35" s="27">
        <v>38</v>
      </c>
      <c r="X35" s="27">
        <v>41</v>
      </c>
    </row>
    <row r="36" spans="1:28" ht="15.75" thickBot="1" x14ac:dyDescent="0.3">
      <c r="A36" s="16" t="s">
        <v>34</v>
      </c>
      <c r="B36" s="7"/>
      <c r="C36" s="10">
        <f>+SUM(C33:C35)</f>
        <v>1577</v>
      </c>
      <c r="E36" s="10">
        <f>+SUM(E33:E35)</f>
        <v>1492</v>
      </c>
      <c r="G36" s="10">
        <f>+SUM(G33:G35)</f>
        <v>1451</v>
      </c>
      <c r="H36" s="10">
        <f>+SUM(H33:H35)</f>
        <v>1424</v>
      </c>
      <c r="J36" s="10">
        <f>+SUM(J33:J35)</f>
        <v>1292</v>
      </c>
      <c r="K36" s="10">
        <f>+SUM(K33:K35)</f>
        <v>183</v>
      </c>
      <c r="M36" s="10">
        <f>+SUM(M33:M35)</f>
        <v>1422</v>
      </c>
      <c r="O36" s="10">
        <f>+SUM(O33:O35)</f>
        <v>128</v>
      </c>
      <c r="Q36" s="10">
        <f>+SUM(Q33:Q35)</f>
        <v>1432</v>
      </c>
      <c r="R36" s="10">
        <f>+SUM(R33:R35)</f>
        <v>1374</v>
      </c>
      <c r="T36" s="10">
        <f>+SUM(T33:T35)</f>
        <v>1416</v>
      </c>
      <c r="U36" s="10">
        <f>+SUM(U33:U35)</f>
        <v>1381</v>
      </c>
      <c r="W36" s="10">
        <f>+SUM(W33:W35)</f>
        <v>1376</v>
      </c>
      <c r="X36" s="10">
        <f>+SUM(X33:X35)</f>
        <v>1392</v>
      </c>
    </row>
  </sheetData>
  <mergeCells count="29">
    <mergeCell ref="AA10:AA31"/>
    <mergeCell ref="AB10:AB31"/>
    <mergeCell ref="Z6:Z8"/>
    <mergeCell ref="AA6:AA8"/>
    <mergeCell ref="AB6:AB8"/>
    <mergeCell ref="T6:T8"/>
    <mergeCell ref="T4:U4"/>
    <mergeCell ref="U6:U8"/>
    <mergeCell ref="A6:A8"/>
    <mergeCell ref="X6:X8"/>
    <mergeCell ref="W6:W8"/>
    <mergeCell ref="K6:K8"/>
    <mergeCell ref="M6:M8"/>
    <mergeCell ref="O6:O8"/>
    <mergeCell ref="Q6:Q8"/>
    <mergeCell ref="R6:R8"/>
    <mergeCell ref="C6:C8"/>
    <mergeCell ref="E6:E8"/>
    <mergeCell ref="G6:G8"/>
    <mergeCell ref="H6:H8"/>
    <mergeCell ref="J6:J8"/>
    <mergeCell ref="W4:X4"/>
    <mergeCell ref="Q4:R4"/>
    <mergeCell ref="M3:O3"/>
    <mergeCell ref="E2:H2"/>
    <mergeCell ref="C3:C4"/>
    <mergeCell ref="E3:E4"/>
    <mergeCell ref="G3:H4"/>
    <mergeCell ref="J3:K4"/>
  </mergeCells>
  <pageMargins left="0.7" right="0.7" top="0.75" bottom="0.75" header="0.3" footer="0.3"/>
  <pageSetup paperSize="5" scale="75" orientation="landscape" r:id="rId1"/>
  <headerFooter>
    <oddHeader>&amp;C&amp;"-,Bold"Democratic Primary Elections Results - June 8, 2021 
Prepared by the Office of Edward P. McGettigan, Atlantic County Clerk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52</vt:i4>
      </vt:variant>
    </vt:vector>
  </HeadingPairs>
  <TitlesOfParts>
    <vt:vector size="100" baseType="lpstr">
      <vt:lpstr>Leed Sheet (D)</vt:lpstr>
      <vt:lpstr>Absecon (D)</vt:lpstr>
      <vt:lpstr>Atlantic City (D)</vt:lpstr>
      <vt:lpstr>Brigantine (D)</vt:lpstr>
      <vt:lpstr>Buena Borough (D)</vt:lpstr>
      <vt:lpstr>Buena Vista Twp (D)</vt:lpstr>
      <vt:lpstr>Corbin City (D)</vt:lpstr>
      <vt:lpstr>Egg Harbor City (D)</vt:lpstr>
      <vt:lpstr>Egg Harbor Twp (D)</vt:lpstr>
      <vt:lpstr>Estell Manor (D)</vt:lpstr>
      <vt:lpstr>Folsom (D)</vt:lpstr>
      <vt:lpstr>Galloway Twp (D)</vt:lpstr>
      <vt:lpstr>Hamilton Twp (D)</vt:lpstr>
      <vt:lpstr>Hammonton (D)</vt:lpstr>
      <vt:lpstr>Linwood (D)</vt:lpstr>
      <vt:lpstr>Longport (D)</vt:lpstr>
      <vt:lpstr>Margate (D)</vt:lpstr>
      <vt:lpstr>Mullica Twp (D)</vt:lpstr>
      <vt:lpstr>Northfield (D)</vt:lpstr>
      <vt:lpstr>Pleasantville (D)</vt:lpstr>
      <vt:lpstr>Port Republic (D)</vt:lpstr>
      <vt:lpstr>Somers Point (D)</vt:lpstr>
      <vt:lpstr>Ventnor (D)</vt:lpstr>
      <vt:lpstr>Weymouth Twp (D)</vt:lpstr>
      <vt:lpstr>Lead Sheet (R)</vt:lpstr>
      <vt:lpstr>Absecon (R)</vt:lpstr>
      <vt:lpstr>Atlantic City (R)</vt:lpstr>
      <vt:lpstr>Brigantine (R)</vt:lpstr>
      <vt:lpstr>Buena Borough (R)</vt:lpstr>
      <vt:lpstr>Buena Vista Twp (R)</vt:lpstr>
      <vt:lpstr>Corbin City (R)</vt:lpstr>
      <vt:lpstr>Egg Harbor City (R)</vt:lpstr>
      <vt:lpstr>Egg Harbor Twp (R)</vt:lpstr>
      <vt:lpstr>Estell Manor (R)</vt:lpstr>
      <vt:lpstr>Folsom (R)</vt:lpstr>
      <vt:lpstr>Galloway Twp (R)</vt:lpstr>
      <vt:lpstr>Hamilton Twp (R)</vt:lpstr>
      <vt:lpstr>Hammonton (R)</vt:lpstr>
      <vt:lpstr>Linwood (R)</vt:lpstr>
      <vt:lpstr>Longport (R)</vt:lpstr>
      <vt:lpstr>Margate (R)</vt:lpstr>
      <vt:lpstr>Mullica Twp (R)</vt:lpstr>
      <vt:lpstr>Northfield (R)</vt:lpstr>
      <vt:lpstr>Pleasantville (R)</vt:lpstr>
      <vt:lpstr>Port Republic (R)</vt:lpstr>
      <vt:lpstr>Somers Point (R)</vt:lpstr>
      <vt:lpstr>Ventnor (R)</vt:lpstr>
      <vt:lpstr>Weymouth Twp (R)</vt:lpstr>
      <vt:lpstr>'Buena Vista Twp (D)'!Print_Area</vt:lpstr>
      <vt:lpstr>'Buena Vista Twp (R)'!Print_Area</vt:lpstr>
      <vt:lpstr>'Lead Sheet (R)'!Print_Area</vt:lpstr>
      <vt:lpstr>'Leed Sheet (D)'!Print_Area</vt:lpstr>
      <vt:lpstr>'Longport (R)'!Print_Area</vt:lpstr>
      <vt:lpstr>'Absecon (D)'!Print_Titles</vt:lpstr>
      <vt:lpstr>'Absecon (R)'!Print_Titles</vt:lpstr>
      <vt:lpstr>'Atlantic City (D)'!Print_Titles</vt:lpstr>
      <vt:lpstr>'Atlantic City (R)'!Print_Titles</vt:lpstr>
      <vt:lpstr>'Brigantine (D)'!Print_Titles</vt:lpstr>
      <vt:lpstr>'Brigantine (R)'!Print_Titles</vt:lpstr>
      <vt:lpstr>'Buena Borough (D)'!Print_Titles</vt:lpstr>
      <vt:lpstr>'Buena Borough (R)'!Print_Titles</vt:lpstr>
      <vt:lpstr>'Buena Vista Twp (D)'!Print_Titles</vt:lpstr>
      <vt:lpstr>'Buena Vista Twp (R)'!Print_Titles</vt:lpstr>
      <vt:lpstr>'Corbin City (D)'!Print_Titles</vt:lpstr>
      <vt:lpstr>'Corbin City (R)'!Print_Titles</vt:lpstr>
      <vt:lpstr>'Egg Harbor City (D)'!Print_Titles</vt:lpstr>
      <vt:lpstr>'Egg Harbor City (R)'!Print_Titles</vt:lpstr>
      <vt:lpstr>'Egg Harbor Twp (D)'!Print_Titles</vt:lpstr>
      <vt:lpstr>'Egg Harbor Twp (R)'!Print_Titles</vt:lpstr>
      <vt:lpstr>'Estell Manor (D)'!Print_Titles</vt:lpstr>
      <vt:lpstr>'Estell Manor (R)'!Print_Titles</vt:lpstr>
      <vt:lpstr>'Folsom (D)'!Print_Titles</vt:lpstr>
      <vt:lpstr>'Folsom (R)'!Print_Titles</vt:lpstr>
      <vt:lpstr>'Galloway Twp (D)'!Print_Titles</vt:lpstr>
      <vt:lpstr>'Galloway Twp (R)'!Print_Titles</vt:lpstr>
      <vt:lpstr>'Hamilton Twp (D)'!Print_Titles</vt:lpstr>
      <vt:lpstr>'Hamilton Twp (R)'!Print_Titles</vt:lpstr>
      <vt:lpstr>'Hammonton (D)'!Print_Titles</vt:lpstr>
      <vt:lpstr>'Hammonton (R)'!Print_Titles</vt:lpstr>
      <vt:lpstr>'Lead Sheet (R)'!Print_Titles</vt:lpstr>
      <vt:lpstr>'Leed Sheet (D)'!Print_Titles</vt:lpstr>
      <vt:lpstr>'Linwood (D)'!Print_Titles</vt:lpstr>
      <vt:lpstr>'Linwood (R)'!Print_Titles</vt:lpstr>
      <vt:lpstr>'Longport (R)'!Print_Titles</vt:lpstr>
      <vt:lpstr>'Margate (D)'!Print_Titles</vt:lpstr>
      <vt:lpstr>'Margate (R)'!Print_Titles</vt:lpstr>
      <vt:lpstr>'Mullica Twp (D)'!Print_Titles</vt:lpstr>
      <vt:lpstr>'Mullica Twp (R)'!Print_Titles</vt:lpstr>
      <vt:lpstr>'Northfield (D)'!Print_Titles</vt:lpstr>
      <vt:lpstr>'Northfield (R)'!Print_Titles</vt:lpstr>
      <vt:lpstr>'Pleasantville (D)'!Print_Titles</vt:lpstr>
      <vt:lpstr>'Pleasantville (R)'!Print_Titles</vt:lpstr>
      <vt:lpstr>'Port Republic (D)'!Print_Titles</vt:lpstr>
      <vt:lpstr>'Port Republic (R)'!Print_Titles</vt:lpstr>
      <vt:lpstr>'Somers Point (D)'!Print_Titles</vt:lpstr>
      <vt:lpstr>'Somers Point (R)'!Print_Titles</vt:lpstr>
      <vt:lpstr>'Ventnor (D)'!Print_Titles</vt:lpstr>
      <vt:lpstr>'Ventnor (R)'!Print_Titles</vt:lpstr>
      <vt:lpstr>'Weymouth Twp (D)'!Print_Titles</vt:lpstr>
      <vt:lpstr>'Weymouth Twp (R)'!Print_Titles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Sommers_Mike</dc:creator>
  <cp:lastModifiedBy>Sommers_Mike</cp:lastModifiedBy>
  <cp:lastPrinted>2021-07-09T16:25:22Z</cp:lastPrinted>
  <dcterms:created xsi:type="dcterms:W3CDTF">2019-11-07T13:50:54Z</dcterms:created>
  <dcterms:modified xsi:type="dcterms:W3CDTF">2021-07-09T18:25:43Z</dcterms:modified>
</cp:coreProperties>
</file>